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156" windowWidth="15180" windowHeight="6480" activeTab="1"/>
  </bookViews>
  <sheets>
    <sheet name="Celkové výsledky" sheetId="1" r:id="rId1"/>
    <sheet name="Zapisuj výslekdky!!!!" sheetId="2" r:id="rId2"/>
    <sheet name="Tisk-pořadi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<sst xmlns="http://schemas.openxmlformats.org/spreadsheetml/2006/main" count="269" uniqueCount="128">
  <si>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</si>
  <si>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</si>
  <si>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</si>
  <si>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</si>
  <si>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</si>
  <si>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</si>
  <si>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</si>
  <si>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</si>
  <si>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</si>
  <si>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800 m</t>
  </si>
  <si>
    <t>celkem</t>
  </si>
  <si>
    <t>:</t>
  </si>
  <si>
    <t>Mladší žákyně- okresní kolo atletického čtyřboje ZŠ</t>
  </si>
  <si>
    <t>10. 5. 2011, Turnov</t>
  </si>
  <si>
    <t>Šimůnková Markéta</t>
  </si>
  <si>
    <t>Pfeiferová Michaela</t>
  </si>
  <si>
    <t>Pokorná Karolína</t>
  </si>
  <si>
    <t>Vlková Gabriela</t>
  </si>
  <si>
    <t>ZŠ Rokytnice</t>
  </si>
  <si>
    <t>Jindřišková Jana</t>
  </si>
  <si>
    <t>Černá Eva</t>
  </si>
  <si>
    <t>Šťastná Barbora</t>
  </si>
  <si>
    <t>Jará Petra</t>
  </si>
  <si>
    <t>Therová Monika</t>
  </si>
  <si>
    <t>ZŠ Jablonec nad Jizerou</t>
  </si>
  <si>
    <t>Kociánová Barbora</t>
  </si>
  <si>
    <t>Půlpánová Markéta</t>
  </si>
  <si>
    <t>Kosáčková Andrea</t>
  </si>
  <si>
    <t>Hanušová Dominika</t>
  </si>
  <si>
    <t>Mitrusová Nicola</t>
  </si>
  <si>
    <t>ZŠ Jilemnice Komenského</t>
  </si>
  <si>
    <t>Grosmanová Aneta</t>
  </si>
  <si>
    <t>Jirásková Denisa</t>
  </si>
  <si>
    <t>Kalenská Dominika</t>
  </si>
  <si>
    <t>Urbanová Markéta</t>
  </si>
  <si>
    <t>Hamáčková Markéta</t>
  </si>
  <si>
    <t>ZŠ a MŠ Studenec</t>
  </si>
  <si>
    <t>Fejfarová Lenka</t>
  </si>
  <si>
    <t>Tulachová Gabriela</t>
  </si>
  <si>
    <t>Zajícová Tereza</t>
  </si>
  <si>
    <t xml:space="preserve">Masarykova ZS Libštát          </t>
  </si>
  <si>
    <t>Krausová Pavlína</t>
  </si>
  <si>
    <t>Kohoutová Natálie</t>
  </si>
  <si>
    <t>Pajerová Ludmila</t>
  </si>
  <si>
    <t>Nováková Veronika</t>
  </si>
  <si>
    <t>Holubcová Eliška</t>
  </si>
  <si>
    <t>ZŠ Poniklá</t>
  </si>
  <si>
    <t>Chlumová Nikola</t>
  </si>
  <si>
    <t>Šimůnková Kateřina</t>
  </si>
  <si>
    <t>Kvardová Vendula</t>
  </si>
  <si>
    <t>Koldovská Iveta</t>
  </si>
  <si>
    <t>Paternová Denisa</t>
  </si>
  <si>
    <t>Krakonošova ZŠ Loukov</t>
  </si>
  <si>
    <t>Hájková Veronika</t>
  </si>
  <si>
    <t>Toyová Patricie</t>
  </si>
  <si>
    <t>Krausová Klaudie</t>
  </si>
  <si>
    <t>Kracíková Veronika</t>
  </si>
  <si>
    <t>Houdová Dominika</t>
  </si>
  <si>
    <t>Gymnázium Jilemnice</t>
  </si>
  <si>
    <t>Randáková Michaela</t>
  </si>
  <si>
    <t>Marková Alena</t>
  </si>
  <si>
    <t>Cymbálová Denisa</t>
  </si>
  <si>
    <t>Mlejnková Petra</t>
  </si>
  <si>
    <t>Kočová Světlana</t>
  </si>
  <si>
    <t>ZŠ Turnov,Skálova 600</t>
  </si>
  <si>
    <t>Staňková Zuzana</t>
  </si>
  <si>
    <t>Kučerová Petra</t>
  </si>
  <si>
    <t>Sůvová Lucie</t>
  </si>
  <si>
    <t>Chrtková Tereza</t>
  </si>
  <si>
    <t>Mejsnarová Kateřina</t>
  </si>
  <si>
    <t>ZŠ TGM Lomnice n. P.</t>
  </si>
  <si>
    <t>SVOBODOVÁ Kristýna</t>
  </si>
  <si>
    <t>PRCHLÍKOVÁ Lenka</t>
  </si>
  <si>
    <t>ZEMÁNKOVÁ Alžběta</t>
  </si>
  <si>
    <t>NOVÁKOVÁ Lucie</t>
  </si>
  <si>
    <t>JEČNÁ Zuzana</t>
  </si>
  <si>
    <t>ZŠ JILEMNICE  HARRACHA</t>
  </si>
  <si>
    <t>Bednářová Michaela</t>
  </si>
  <si>
    <t>Bajerová Barbora</t>
  </si>
  <si>
    <t>Městecká Jana</t>
  </si>
  <si>
    <t>Lopourová Lucie</t>
  </si>
  <si>
    <t>Košková Kristýna</t>
  </si>
  <si>
    <t>Jonová Lenka</t>
  </si>
  <si>
    <t>Kocourková Hana</t>
  </si>
  <si>
    <t>Jiroutková Gabriela</t>
  </si>
  <si>
    <t>Lukešová Bára</t>
  </si>
  <si>
    <t>ŽŽŽ</t>
  </si>
  <si>
    <t>Plecháčová Petra</t>
  </si>
  <si>
    <t>Štěpánková Michaela</t>
  </si>
  <si>
    <t>Bucková Zuzana</t>
  </si>
  <si>
    <t>Králová Eliška</t>
  </si>
  <si>
    <t>ZŠ Riegra Semily</t>
  </si>
  <si>
    <t>ZŠ Turnov Žižkova</t>
  </si>
  <si>
    <t>Stránská Pavlína</t>
  </si>
  <si>
    <t>Machová Diana</t>
  </si>
  <si>
    <t>Cibulková Michaela</t>
  </si>
  <si>
    <t>Rusová Růžena</t>
  </si>
  <si>
    <t>Bařinková Veronika</t>
  </si>
  <si>
    <t>Plecháčová Kateřina</t>
  </si>
  <si>
    <t>ZŠ I. Olbrachta Semily</t>
  </si>
  <si>
    <t>Perglerová</t>
  </si>
  <si>
    <t>Beranová</t>
  </si>
  <si>
    <t>Škola</t>
  </si>
  <si>
    <t>Mladší dívky</t>
  </si>
  <si>
    <t>Mladší žákyně - průběžné pořadí</t>
  </si>
  <si>
    <t>51,0</t>
  </si>
  <si>
    <t>53,0</t>
  </si>
  <si>
    <t>05,6</t>
  </si>
  <si>
    <t>00,5</t>
  </si>
  <si>
    <t>23,0</t>
  </si>
  <si>
    <t>08,8</t>
  </si>
  <si>
    <t>06,6</t>
  </si>
  <si>
    <t>00,2</t>
  </si>
  <si>
    <t>00,3</t>
  </si>
  <si>
    <t>04,5</t>
  </si>
  <si>
    <t>02,4</t>
  </si>
  <si>
    <t>02,7</t>
  </si>
  <si>
    <t>08,0</t>
  </si>
  <si>
    <t>07,6</t>
  </si>
  <si>
    <t>42,0</t>
  </si>
  <si>
    <t>01,3</t>
  </si>
  <si>
    <t>03,0</t>
  </si>
  <si>
    <t>06,0</t>
  </si>
  <si>
    <t>08,5</t>
  </si>
  <si>
    <t>14,0</t>
  </si>
  <si>
    <t>41,0</t>
  </si>
  <si>
    <t>40,0</t>
  </si>
  <si>
    <t>Celkové výsledky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</si>
</sst>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0" borderId="1" xfId="0" applyNumberFormat="1" applyBorder="1" applyAlignment="1">
      <alignment/>
    </xf>
    <xf numFmtId="1" fontId="0" fillId="4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ill="1" applyBorder="1" applyAlignment="1">
      <alignment horizontal="right"/>
    </xf>
    <xf numFmtId="1" fontId="2" fillId="0" borderId="1" xfId="0" applyNumberFormat="1" applyFont="1" applyFill="1" applyBorder="1" applyAlignment="1">
      <alignment/>
    </xf>
    <xf numFmtId="1" fontId="2" fillId="5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3" borderId="1" xfId="0" applyFont="1" applyFill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0" borderId="1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rn&#237;%20Brann&#225;_na_4_bo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boj%20divky%20-%20okres%202011_STAR&#352;&#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2">
        <row r="5">
          <cell r="B5" t="str">
            <v>ZŠ Horní Branná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pisuj body!!!"/>
      <sheetName val="List1"/>
      <sheetName val="Tisk-vysledky"/>
      <sheetName val="List3"/>
    </sheetNames>
    <sheetDataSet>
      <sheetData sheetId="0">
        <row r="16">
          <cell r="C16" t="str">
            <v>ZŠ Jablonec nad Jizerou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26" sqref="C26"/>
    </sheetView>
  </sheetViews>
  <sheetFormatPr defaultColWidth="9.00390625" defaultRowHeight="12.75"/>
  <cols>
    <col min="1" max="1" width="26.875" style="0" customWidth="1"/>
  </cols>
  <sheetData>
    <row r="1" spans="1:5" ht="12.75">
      <c r="A1" t="s">
        <v>102</v>
      </c>
      <c r="B1" t="s">
        <v>127</v>
      </c>
      <c r="E1" t="s">
        <v>103</v>
      </c>
    </row>
    <row r="2" spans="1:2" ht="12.75">
      <c r="A2" t="str">
        <f>'Zapisuj výslekdky!!!!'!C23</f>
        <v>ZŠ Jilemnice Komenského</v>
      </c>
      <c r="B2" s="21">
        <f>'Zapisuj výslekdky!!!!'!R26</f>
        <v>7300.736848672093</v>
      </c>
    </row>
    <row r="3" spans="1:2" ht="12.75">
      <c r="A3" t="str">
        <f>'Zapisuj výslekdky!!!!'!C73</f>
        <v>ZŠ Turnov,Skálova 600</v>
      </c>
      <c r="B3" s="21">
        <f>'Zapisuj výslekdky!!!!'!R75</f>
        <v>6593.74763812211</v>
      </c>
    </row>
    <row r="4" spans="1:2" ht="12.75">
      <c r="A4" t="str">
        <f>'Zapisuj výslekdky!!!!'!C79</f>
        <v>ZŠ TGM Lomnice n. P.</v>
      </c>
      <c r="B4" s="21">
        <f>'Zapisuj výslekdky!!!!'!R82</f>
        <v>6379.8010290865595</v>
      </c>
    </row>
    <row r="5" spans="1:2" ht="12.75">
      <c r="A5" t="str">
        <f>'Zapisuj výslekdky!!!!'!C65</f>
        <v>ZŠ Turnov Žižkova</v>
      </c>
      <c r="B5" s="21">
        <f>'Zapisuj výslekdky!!!!'!R68</f>
        <v>5820.137336656949</v>
      </c>
    </row>
    <row r="6" spans="1:2" ht="12.75">
      <c r="A6" t="str">
        <f>'Zapisuj výslekdky!!!!'!C86</f>
        <v>ZŠ JILEMNICE  HARRACHA</v>
      </c>
      <c r="B6" s="21">
        <f>'Zapisuj výslekdky!!!!'!R89</f>
        <v>5597.185470221837</v>
      </c>
    </row>
    <row r="7" spans="1:2" ht="12.75">
      <c r="A7" t="str">
        <f>'Zapisuj výslekdky!!!!'!C31</f>
        <v>ZŠ a MŠ Studenec</v>
      </c>
      <c r="B7" s="21">
        <f>'Zapisuj výslekdky!!!!'!R33</f>
        <v>4916.192978745358</v>
      </c>
    </row>
    <row r="8" spans="1:2" ht="12.75">
      <c r="A8" t="str">
        <f>'Zapisuj výslekdky!!!!'!C59</f>
        <v>Gymnázium Jilemnice</v>
      </c>
      <c r="B8" s="21">
        <f>'Zapisuj výslekdky!!!!'!R61</f>
        <v>4262.467865507521</v>
      </c>
    </row>
    <row r="9" spans="1:2" ht="12.75">
      <c r="A9" t="str">
        <f>'Zapisuj výslekdky!!!!'!C53</f>
        <v>Krakonošova ZŠ Loukov</v>
      </c>
      <c r="B9" s="21">
        <f>'Zapisuj výslekdky!!!!'!R54</f>
        <v>4252.599403212011</v>
      </c>
    </row>
    <row r="10" spans="1:2" ht="12.75">
      <c r="A10" t="str">
        <f>'Zapisuj výslekdky!!!!'!C8</f>
        <v>ZŠ Rokytnice</v>
      </c>
      <c r="B10" s="21">
        <f>'Zapisuj výslekdky!!!!'!R12</f>
        <v>4250.762869826</v>
      </c>
    </row>
    <row r="11" spans="1:2" ht="12.75">
      <c r="A11" t="str">
        <f>'Zapisuj výslekdky!!!!'!C101</f>
        <v>ZŠ Riegra Semily</v>
      </c>
      <c r="B11" s="21">
        <f>'Zapisuj výslekdky!!!!'!R103</f>
        <v>4157.537975844558</v>
      </c>
    </row>
    <row r="12" spans="1:2" ht="12.75">
      <c r="A12" t="str">
        <f>'Zapisuj výslekdky!!!!'!C38</f>
        <v>Masarykova ZS Libštát          </v>
      </c>
      <c r="B12" s="21">
        <f>'Zapisuj výslekdky!!!!'!R40</f>
        <v>3977.5883920319393</v>
      </c>
    </row>
    <row r="13" spans="1:2" ht="12.75">
      <c r="A13" t="str">
        <f>'Zapisuj výslekdky!!!!'!C45</f>
        <v>ZŠ Poniklá</v>
      </c>
      <c r="B13" s="21">
        <f>'Zapisuj výslekdky!!!!'!R47</f>
        <v>3861.0634327051393</v>
      </c>
    </row>
    <row r="14" spans="1:2" ht="12.75">
      <c r="A14" t="str">
        <f>'Zapisuj výslekdky!!!!'!C95</f>
        <v>ZŠ Horní Branná</v>
      </c>
      <c r="B14" s="21">
        <f>'Zapisuj výslekdky!!!!'!R96</f>
        <v>3445.0300541833417</v>
      </c>
    </row>
    <row r="15" spans="1:2" ht="12.75">
      <c r="A15" t="str">
        <f>'Zapisuj výslekdky!!!!'!C107</f>
        <v>ZŠ I. Olbrachta Semily</v>
      </c>
      <c r="B15" s="21">
        <f>'Zapisuj výslekdky!!!!'!R110</f>
        <v>3400.653711303276</v>
      </c>
    </row>
    <row r="16" spans="1:2" ht="12.75">
      <c r="A16" t="str">
        <f>'[2]Zapisuj body!!!'!$C$16</f>
        <v>ZŠ Jablonec nad Jizerou</v>
      </c>
      <c r="B16" s="21">
        <f>'Zapisuj výslekdky!!!!'!R19</f>
        <v>3208.468176660721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08" sqref="U108"/>
    </sheetView>
  </sheetViews>
  <sheetFormatPr defaultColWidth="9.00390625" defaultRowHeight="12.75"/>
  <cols>
    <col min="1" max="1" width="7.625" style="0" customWidth="1"/>
    <col min="2" max="2" width="19.50390625" style="0" customWidth="1"/>
    <col min="3" max="3" width="22.625" style="0" customWidth="1"/>
    <col min="4" max="4" width="8.125" style="0" customWidth="1"/>
    <col min="5" max="5" width="5.50390625" style="0" customWidth="1"/>
    <col min="6" max="6" width="7.125" style="0" customWidth="1"/>
    <col min="7" max="11" width="5.50390625" style="0" customWidth="1"/>
    <col min="12" max="12" width="6.50390625" style="0" customWidth="1"/>
    <col min="13" max="13" width="5.50390625" style="0" customWidth="1"/>
    <col min="14" max="14" width="3.00390625" style="0" customWidth="1"/>
    <col min="15" max="15" width="1.12109375" style="0" customWidth="1"/>
    <col min="16" max="16" width="7.125" style="18" customWidth="1"/>
    <col min="17" max="17" width="5.50390625" style="0" customWidth="1"/>
    <col min="18" max="18" width="11.00390625" style="0" customWidth="1"/>
  </cols>
  <sheetData>
    <row r="1" ht="22.5">
      <c r="A1" s="16" t="s">
        <v>12</v>
      </c>
    </row>
    <row r="3" spans="1:2" ht="15">
      <c r="A3" s="17"/>
      <c r="B3" s="20" t="s">
        <v>13</v>
      </c>
    </row>
    <row r="5" spans="20:23" ht="12.75">
      <c r="T5" s="1"/>
      <c r="U5" s="1"/>
      <c r="V5" s="1"/>
      <c r="W5" s="1"/>
    </row>
    <row r="6" spans="1:23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4</v>
      </c>
      <c r="H6" s="2" t="s">
        <v>6</v>
      </c>
      <c r="I6" s="2" t="s">
        <v>4</v>
      </c>
      <c r="J6" s="2" t="s">
        <v>7</v>
      </c>
      <c r="K6" s="2" t="s">
        <v>4</v>
      </c>
      <c r="L6" s="2" t="s">
        <v>8</v>
      </c>
      <c r="M6" s="2" t="s">
        <v>4</v>
      </c>
      <c r="N6" s="22" t="s">
        <v>9</v>
      </c>
      <c r="O6" s="23"/>
      <c r="P6" s="24"/>
      <c r="Q6" s="2" t="s">
        <v>4</v>
      </c>
      <c r="R6" s="2" t="s">
        <v>10</v>
      </c>
      <c r="T6" s="3"/>
      <c r="U6" s="3"/>
      <c r="V6" s="3"/>
      <c r="W6" s="3"/>
    </row>
    <row r="7" spans="1:23" ht="12.75">
      <c r="A7" s="2"/>
      <c r="B7" s="4" t="s">
        <v>14</v>
      </c>
      <c r="C7" s="4" t="s">
        <v>18</v>
      </c>
      <c r="D7" s="5">
        <v>0</v>
      </c>
      <c r="E7" s="6">
        <f>IF(D7&lt;1.5,,IF(D7&lt;1.5,,SUM(56.0211*(POWER((D7-1.5),1.05)))))</f>
        <v>0</v>
      </c>
      <c r="F7" s="5">
        <v>32</v>
      </c>
      <c r="G7" s="6">
        <f>IF(F7&lt;8,,IF(F7&lt;8,,SUM(7.86*(POWER((F7-8),1.1)))))</f>
        <v>259.21188597813057</v>
      </c>
      <c r="H7" s="5">
        <v>8.7</v>
      </c>
      <c r="I7" s="6">
        <f>IF(H7&lt;0.1,,IF(H7&gt;13,,SUM(46.0849*(POWER((13-H7),1.81)))))</f>
        <v>645.8572722783167</v>
      </c>
      <c r="J7" s="7">
        <v>125</v>
      </c>
      <c r="K7" s="6">
        <f>IF(J7&lt;75,,IF(J7&lt;75,,SUM(1.84523*(POWER((J7-75),1.348)))))</f>
        <v>359.96648946090556</v>
      </c>
      <c r="L7" s="8">
        <v>0</v>
      </c>
      <c r="M7" s="6">
        <f>IF(L7&lt;210,,IF(L7&lt;210,,SUM(0.188807*(POWER((L7-210),1.41)))))</f>
        <v>0</v>
      </c>
      <c r="N7" s="9">
        <v>0</v>
      </c>
      <c r="O7" s="10" t="s">
        <v>11</v>
      </c>
      <c r="P7" s="25">
        <v>0</v>
      </c>
      <c r="Q7" s="6" t="str">
        <f>IF(AND(N7&gt;0.55,N7&lt;4.14),ROUNDDOWN(0.19889*POWER((185-(N7*60+P7)),1.88),0),"0")</f>
        <v>0</v>
      </c>
      <c r="R7" s="11">
        <f>SUM(E7,G7,I7,K7,M7,Q7)</f>
        <v>1265.0356477173527</v>
      </c>
      <c r="T7" s="3"/>
      <c r="U7" s="1"/>
      <c r="V7" s="1"/>
      <c r="W7" s="1"/>
    </row>
    <row r="8" spans="1:23" ht="12.75">
      <c r="A8" s="2"/>
      <c r="B8" s="4" t="s">
        <v>15</v>
      </c>
      <c r="C8" s="4" t="s">
        <v>18</v>
      </c>
      <c r="D8" s="5">
        <v>0</v>
      </c>
      <c r="E8" s="6">
        <f>IF(D8&lt;1.5,,IF(D8&lt;1.5,,SUM(56.0211*(POWER((D8-1.5),1.05)))))</f>
        <v>0</v>
      </c>
      <c r="F8" s="5">
        <v>27</v>
      </c>
      <c r="G8" s="6">
        <f>IF(F8&lt;8,,IF(F8&lt;8,,SUM(7.86*(POWER((F8-8),1.1)))))</f>
        <v>200.47097707468077</v>
      </c>
      <c r="H8" s="5">
        <v>9.4</v>
      </c>
      <c r="I8" s="6">
        <f>IF(H8&lt;0.1,,IF(H8&gt;13,,SUM(46.0849*(POWER((13-H8),1.81)))))</f>
        <v>468.23748220687145</v>
      </c>
      <c r="J8" s="7">
        <v>115</v>
      </c>
      <c r="K8" s="6">
        <f>IF(J8&lt;75,,IF(J8&lt;75,,SUM(1.84523*(POWER((J8-75),1.348)))))</f>
        <v>266.4571479827842</v>
      </c>
      <c r="L8" s="8">
        <v>0</v>
      </c>
      <c r="M8" s="6">
        <f>IF(L8&lt;210,,IF(L8&lt;210,,SUM(0.188807*(POWER((L8-210),1.41)))))</f>
        <v>0</v>
      </c>
      <c r="N8" s="9">
        <v>2</v>
      </c>
      <c r="O8" s="10" t="s">
        <v>11</v>
      </c>
      <c r="P8" s="25">
        <v>35.5</v>
      </c>
      <c r="Q8" s="6">
        <f>IF(AND(N8&gt;0.55,N8&lt;4.14),ROUNDDOWN(0.19889*POWER((185-(N8*60+P8)),1.88),0),"0")</f>
        <v>115</v>
      </c>
      <c r="R8" s="11">
        <f>SUM(E8,G8,I8,K8,M8,Q8)</f>
        <v>1050.1656072643364</v>
      </c>
      <c r="T8" s="3"/>
      <c r="U8" s="1"/>
      <c r="V8" s="1"/>
      <c r="W8" s="1"/>
    </row>
    <row r="9" spans="1:23" ht="12.75">
      <c r="A9" s="2"/>
      <c r="B9" s="4" t="s">
        <v>16</v>
      </c>
      <c r="C9" s="4" t="s">
        <v>18</v>
      </c>
      <c r="D9" s="5">
        <v>0</v>
      </c>
      <c r="E9" s="6">
        <f>IF(D9&lt;1.5,,IF(D9&lt;1.5,,SUM(56.0211*(POWER((D9-1.5),1.05)))))</f>
        <v>0</v>
      </c>
      <c r="F9" s="5">
        <v>39</v>
      </c>
      <c r="G9" s="6">
        <f>IF(F9&lt;8,,IF(F9&lt;8,,SUM(7.86*(POWER((F9-8),1.1)))))</f>
        <v>343.4949917077111</v>
      </c>
      <c r="H9" s="5">
        <v>9.6</v>
      </c>
      <c r="I9" s="6">
        <f>IF(H9&lt;0.1,,IF(H9&gt;13,,SUM(46.0849*(POWER((13-H9),1.81)))))</f>
        <v>422.21677998073017</v>
      </c>
      <c r="J9" s="7">
        <v>0</v>
      </c>
      <c r="K9" s="6">
        <f>IF(J9&lt;75,,IF(J9&lt;75,,SUM(1.84523*(POWER((J9-75),1.348)))))</f>
        <v>0</v>
      </c>
      <c r="L9" s="8">
        <v>365</v>
      </c>
      <c r="M9" s="6">
        <f>IF(L9&lt;210,,IF(L9&lt;210,,SUM(0.188807*(POWER((L9-210),1.41)))))</f>
        <v>231.41195221347104</v>
      </c>
      <c r="N9" s="9">
        <v>2</v>
      </c>
      <c r="O9" s="10" t="s">
        <v>11</v>
      </c>
      <c r="P9" s="25">
        <v>47.6</v>
      </c>
      <c r="Q9" s="6">
        <f>IF(AND(N9&gt;0.55,N9&lt;4.14),ROUNDDOWN(0.19889*POWER((185-(N9*60+P9)),1.88),0),"0")</f>
        <v>42</v>
      </c>
      <c r="R9" s="11">
        <f>SUM(E9,G9,I9,K9,M9,Q9)</f>
        <v>1039.1237239019124</v>
      </c>
      <c r="T9" s="3"/>
      <c r="U9" s="1"/>
      <c r="V9" s="1"/>
      <c r="W9" s="1"/>
    </row>
    <row r="10" spans="1:23" ht="12.75">
      <c r="A10" s="2"/>
      <c r="B10" s="4" t="s">
        <v>17</v>
      </c>
      <c r="C10" s="4" t="s">
        <v>18</v>
      </c>
      <c r="D10" s="5">
        <v>0</v>
      </c>
      <c r="E10" s="6">
        <f>IF(D10&lt;1.5,,IF(D10&lt;1.5,,SUM(56.0211*(POWER((D10-1.5),1.05)))))</f>
        <v>0</v>
      </c>
      <c r="F10" s="5">
        <v>25</v>
      </c>
      <c r="G10" s="6">
        <f>IF(F10&lt;8,,IF(F10&lt;8,,SUM(7.86*(POWER((F10-8),1.1)))))</f>
        <v>177.384782398604</v>
      </c>
      <c r="H10" s="5">
        <v>9.6</v>
      </c>
      <c r="I10" s="6">
        <f>IF(H10&lt;0.1,,IF(H10&gt;13,,SUM(46.0849*(POWER((13-H10),1.81)))))</f>
        <v>422.21677998073017</v>
      </c>
      <c r="J10" s="7">
        <v>0</v>
      </c>
      <c r="K10" s="6">
        <f>IF(J10&lt;75,,IF(J10&lt;75,,SUM(1.84523*(POWER((J10-75),1.348)))))</f>
        <v>0</v>
      </c>
      <c r="L10" s="8">
        <v>314</v>
      </c>
      <c r="M10" s="6">
        <f>IF(L10&lt;210,,IF(L10&lt;210,,SUM(0.188807*(POWER((L10-210),1.41)))))</f>
        <v>131.83632856306437</v>
      </c>
      <c r="N10" s="9">
        <v>2</v>
      </c>
      <c r="O10" s="10" t="s">
        <v>11</v>
      </c>
      <c r="P10" s="25">
        <v>29.2</v>
      </c>
      <c r="Q10" s="6">
        <f>IF(AND(N10&gt;0.55,N10&lt;4.14),ROUNDDOWN(0.19889*POWER((185-(N10*60+P10)),1.88),0),"0")</f>
        <v>165</v>
      </c>
      <c r="R10" s="11">
        <f>SUM(E10,G10,I10,K10,M10,Q10)</f>
        <v>896.4378909423986</v>
      </c>
      <c r="T10" s="3"/>
      <c r="U10" s="1"/>
      <c r="V10" s="1"/>
      <c r="W10" s="1"/>
    </row>
    <row r="11" spans="1:23" ht="12.75">
      <c r="A11" s="2"/>
      <c r="B11" s="4" t="s">
        <v>86</v>
      </c>
      <c r="C11" s="4" t="s">
        <v>18</v>
      </c>
      <c r="D11" s="5">
        <v>0</v>
      </c>
      <c r="E11" s="6">
        <f>IF(D11&lt;1.5,,IF(D11&lt;1.5,,SUM(56.0211*(POWER((D11-1.5),1.05)))))</f>
        <v>0</v>
      </c>
      <c r="F11" s="5"/>
      <c r="G11" s="6">
        <f>IF(F11&lt;8,,IF(F11&lt;8,,SUM(7.86*(POWER((F11-8),1.1)))))</f>
        <v>0</v>
      </c>
      <c r="H11" s="5">
        <v>0</v>
      </c>
      <c r="I11" s="6">
        <f>IF(H11&lt;0.1,,IF(H11&gt;13,,SUM(46.0849*(POWER((13-H11),1.81)))))</f>
        <v>0</v>
      </c>
      <c r="J11" s="7">
        <v>0</v>
      </c>
      <c r="K11" s="6">
        <f>IF(J11&lt;75,,IF(J11&lt;75,,SUM(1.84523*(POWER((J11-75),1.348)))))</f>
        <v>0</v>
      </c>
      <c r="L11" s="8">
        <v>0</v>
      </c>
      <c r="M11" s="6">
        <f>IF(L11&lt;210,,IF(L11&lt;210,,SUM(0.188807*(POWER((L11-210),1.41)))))</f>
        <v>0</v>
      </c>
      <c r="N11" s="9"/>
      <c r="O11" s="10" t="s">
        <v>11</v>
      </c>
      <c r="P11" s="25"/>
      <c r="Q11" s="6" t="str">
        <f>IF(AND(N11&gt;0.55,N11&lt;4.14),ROUNDDOWN(0.19889*POWER((185-(N11*60+P11)),1.88),0),"0")</f>
        <v>0</v>
      </c>
      <c r="R11" s="11">
        <f>SUM(E11,G11,I11,K11,M11,Q11)</f>
        <v>0</v>
      </c>
      <c r="T11" s="3"/>
      <c r="U11" s="1"/>
      <c r="V11" s="1"/>
      <c r="W11" s="1"/>
    </row>
    <row r="12" spans="1:23" ht="12.75">
      <c r="A12" s="2"/>
      <c r="B12" s="4"/>
      <c r="C12" s="4"/>
      <c r="D12" s="5"/>
      <c r="E12" s="6">
        <f>IF(D12&lt;1.5,,IF(D12&lt;1.5,,SUM(56.0211*(POWER((D12-1.5),1.05)))))</f>
        <v>0</v>
      </c>
      <c r="F12" s="5"/>
      <c r="G12" s="6"/>
      <c r="H12" s="5"/>
      <c r="I12" s="6"/>
      <c r="J12" s="7"/>
      <c r="K12" s="6"/>
      <c r="L12" s="8"/>
      <c r="M12" s="6"/>
      <c r="N12" s="9"/>
      <c r="O12" s="10"/>
      <c r="P12" s="25"/>
      <c r="Q12" s="6" t="str">
        <f>IF(AND(N12&gt;0.55,N12&lt;4.14),ROUNDDOWN(0.19889*POWER((185-(N12*60+P12)),1.88),0),"0")</f>
        <v>0</v>
      </c>
      <c r="R12" s="11">
        <f>R7+R8+R9+R10</f>
        <v>4250.762869826</v>
      </c>
      <c r="T12" s="1"/>
      <c r="U12" s="1"/>
      <c r="V12" s="1"/>
      <c r="W12" s="1"/>
    </row>
    <row r="13" spans="1:23" ht="12.75">
      <c r="A13" s="15"/>
      <c r="B13" s="13"/>
      <c r="C13" s="13"/>
      <c r="D13" s="14"/>
      <c r="E13" s="7"/>
      <c r="F13" s="14"/>
      <c r="G13" s="7"/>
      <c r="H13" s="14"/>
      <c r="I13" s="7"/>
      <c r="J13" s="7"/>
      <c r="K13" s="7"/>
      <c r="L13" s="13"/>
      <c r="M13" s="7"/>
      <c r="N13" s="9"/>
      <c r="O13" s="10"/>
      <c r="P13" s="25"/>
      <c r="Q13" s="6" t="str">
        <f>IF(AND(N13&gt;0.55,N13&lt;4.14),ROUNDDOWN(0.19889*POWER((185-(N13*60+P13)),1.88),0),"0")</f>
        <v>0</v>
      </c>
      <c r="R13" s="10"/>
      <c r="T13" s="1"/>
      <c r="U13" s="1"/>
      <c r="V13" s="1"/>
      <c r="W13" s="1"/>
    </row>
    <row r="14" spans="1:18" ht="12.75">
      <c r="A14" s="2"/>
      <c r="B14" s="4" t="s">
        <v>19</v>
      </c>
      <c r="C14" s="4" t="s">
        <v>24</v>
      </c>
      <c r="D14" s="5">
        <v>0</v>
      </c>
      <c r="E14" s="6">
        <f>IF(D14&lt;1.5,,IF(D14&lt;1.5,,SUM(56.0211*(POWER((D14-1.5),1.05)))))</f>
        <v>0</v>
      </c>
      <c r="F14" s="5">
        <v>39</v>
      </c>
      <c r="G14" s="6">
        <f>IF(F14&lt;8,,IF(F14&lt;8,,SUM(7.86*(POWER((F14-8),1.1)))))</f>
        <v>343.4949917077111</v>
      </c>
      <c r="H14" s="5">
        <v>9.4</v>
      </c>
      <c r="I14" s="6">
        <f>IF(H14&lt;0.1,,IF(H14&gt;13,,SUM(46.0849*(POWER((13-H14),1.81)))))</f>
        <v>468.23748220687145</v>
      </c>
      <c r="J14" s="7">
        <v>115</v>
      </c>
      <c r="K14" s="6">
        <f>IF(J14&lt;75,,IF(J14&lt;75,,SUM(1.84523*(POWER((J14-75),1.348)))))</f>
        <v>266.4571479827842</v>
      </c>
      <c r="L14" s="8">
        <v>0</v>
      </c>
      <c r="M14" s="6">
        <f>IF(L14&lt;210,,IF(L14&lt;210,,SUM(0.188807*(POWER((L14-210),1.41)))))</f>
        <v>0</v>
      </c>
      <c r="N14" s="9">
        <v>2</v>
      </c>
      <c r="O14" s="10" t="s">
        <v>11</v>
      </c>
      <c r="P14" s="25">
        <v>34.9</v>
      </c>
      <c r="Q14" s="6">
        <f>IF(AND(N14&gt;0.55,N14&lt;4.14),ROUNDDOWN(0.19889*POWER((185-(N14*60+P14)),1.88),0),"0")</f>
        <v>119</v>
      </c>
      <c r="R14" s="11">
        <f>SUM(E14,G14,I14,K14,M14,Q14)</f>
        <v>1197.1896218973668</v>
      </c>
    </row>
    <row r="15" spans="1:18" ht="12.75">
      <c r="A15" s="2"/>
      <c r="B15" s="4" t="s">
        <v>23</v>
      </c>
      <c r="C15" s="4" t="s">
        <v>24</v>
      </c>
      <c r="D15" s="5">
        <v>0</v>
      </c>
      <c r="E15" s="6">
        <f>IF(D15&lt;1.5,,IF(D15&lt;1.5,,SUM(56.0211*(POWER((D15-1.5),1.05)))))</f>
        <v>0</v>
      </c>
      <c r="F15" s="5">
        <v>24</v>
      </c>
      <c r="G15" s="6">
        <f>IF(F15&lt;8,,IF(F15&lt;8,,SUM(7.86*(POWER((F15-8),1.1)))))</f>
        <v>165.9413148587992</v>
      </c>
      <c r="H15" s="5">
        <v>9.6</v>
      </c>
      <c r="I15" s="6">
        <f>IF(H15&lt;0.1,,IF(H15&gt;13,,SUM(46.0849*(POWER((13-H15),1.81)))))</f>
        <v>422.21677998073017</v>
      </c>
      <c r="J15" s="7">
        <v>0</v>
      </c>
      <c r="K15" s="6">
        <f>IF(J15&lt;75,,IF(J15&lt;75,,SUM(1.84523*(POWER((J15-75),1.348)))))</f>
        <v>0</v>
      </c>
      <c r="L15" s="8">
        <v>309</v>
      </c>
      <c r="M15" s="6">
        <f>IF(L15&lt;210,,IF(L15&lt;210,,SUM(0.188807*(POWER((L15-210),1.41)))))</f>
        <v>122.98827664527366</v>
      </c>
      <c r="N15" s="9">
        <v>2</v>
      </c>
      <c r="O15" s="10" t="s">
        <v>11</v>
      </c>
      <c r="P15" s="25">
        <v>29.5</v>
      </c>
      <c r="Q15" s="6">
        <f>IF(AND(N15&gt;0.55,N15&lt;4.14),ROUNDDOWN(0.19889*POWER((185-(N15*60+P15)),1.88),0),"0")</f>
        <v>163</v>
      </c>
      <c r="R15" s="11">
        <f>SUM(E15,G15,I15,K15,M15,Q15)</f>
        <v>874.146371484803</v>
      </c>
    </row>
    <row r="16" spans="1:18" ht="12.75">
      <c r="A16" s="2"/>
      <c r="B16" s="4" t="s">
        <v>21</v>
      </c>
      <c r="C16" s="4" t="s">
        <v>24</v>
      </c>
      <c r="D16" s="5">
        <v>0</v>
      </c>
      <c r="E16" s="6">
        <f>IF(D16&lt;1.5,,IF(D16&lt;1.5,,SUM(56.0211*(POWER((D16-1.5),1.05)))))</f>
        <v>0</v>
      </c>
      <c r="F16" s="5">
        <v>25</v>
      </c>
      <c r="G16" s="6">
        <f>IF(F16&lt;8,,IF(F16&lt;8,,SUM(7.86*(POWER((F16-8),1.1)))))</f>
        <v>177.384782398604</v>
      </c>
      <c r="H16" s="5">
        <v>10</v>
      </c>
      <c r="I16" s="6">
        <f>IF(H16&lt;0.1,,IF(H16&gt;13,,SUM(46.0849*(POWER((13-H16),1.81)))))</f>
        <v>336.626359596566</v>
      </c>
      <c r="J16" s="7">
        <v>0</v>
      </c>
      <c r="K16" s="6">
        <f>IF(J16&lt;75,,IF(J16&lt;75,,SUM(1.84523*(POWER((J16-75),1.348)))))</f>
        <v>0</v>
      </c>
      <c r="L16" s="8">
        <v>0</v>
      </c>
      <c r="M16" s="6">
        <f>IF(L16&lt;210,,IF(L16&lt;210,,SUM(0.188807*(POWER((L16-210),1.41)))))</f>
        <v>0</v>
      </c>
      <c r="N16" s="9">
        <v>2</v>
      </c>
      <c r="O16" s="10" t="s">
        <v>11</v>
      </c>
      <c r="P16" s="25">
        <v>33.4</v>
      </c>
      <c r="Q16" s="6">
        <f>IF(AND(N16&gt;0.55,N16&lt;4.14),ROUNDDOWN(0.19889*POWER((185-(N16*60+P16)),1.88),0),"0")</f>
        <v>131</v>
      </c>
      <c r="R16" s="11">
        <f>SUM(E16,G16,I16,K16,M16,Q16)</f>
        <v>645.01114199517</v>
      </c>
    </row>
    <row r="17" spans="1:18" ht="12.75">
      <c r="A17" s="2"/>
      <c r="B17" s="4" t="s">
        <v>22</v>
      </c>
      <c r="C17" s="4" t="s">
        <v>24</v>
      </c>
      <c r="D17" s="5">
        <v>0</v>
      </c>
      <c r="E17" s="6">
        <f>IF(D17&lt;1.5,,IF(D17&lt;1.5,,SUM(56.0211*(POWER((D17-1.5),1.05)))))</f>
        <v>0</v>
      </c>
      <c r="F17" s="5">
        <v>23</v>
      </c>
      <c r="G17" s="6">
        <f>IF(F17&lt;8,,IF(F17&lt;8,,SUM(7.86*(POWER((F17-8),1.1)))))</f>
        <v>154.56918997638655</v>
      </c>
      <c r="H17" s="5">
        <v>10.9</v>
      </c>
      <c r="I17" s="6">
        <f>IF(H17&lt;0.1,,IF(H17&gt;13,,SUM(46.0849*(POWER((13-H17),1.81)))))</f>
        <v>176.51254344054993</v>
      </c>
      <c r="J17" s="7">
        <v>0</v>
      </c>
      <c r="K17" s="6">
        <f>IF(J17&lt;75,,IF(J17&lt;75,,SUM(1.84523*(POWER((J17-75),1.348)))))</f>
        <v>0</v>
      </c>
      <c r="L17" s="8">
        <v>283</v>
      </c>
      <c r="M17" s="6">
        <f>IF(L17&lt;210,,IF(L17&lt;210,,SUM(0.188807*(POWER((L17-210),1.41)))))</f>
        <v>80.03930786644446</v>
      </c>
      <c r="N17" s="9">
        <v>2</v>
      </c>
      <c r="O17" s="10" t="s">
        <v>11</v>
      </c>
      <c r="P17" s="25">
        <v>40.4</v>
      </c>
      <c r="Q17" s="6">
        <f>IF(AND(N17&gt;0.55,N17&lt;4.14),ROUNDDOWN(0.19889*POWER((185-(N17*60+P17)),1.88),0),"0")</f>
        <v>81</v>
      </c>
      <c r="R17" s="11">
        <f>SUM(E17,G17,I17,K17,M17,Q17)</f>
        <v>492.1210412833809</v>
      </c>
    </row>
    <row r="18" spans="1:18" ht="12.75">
      <c r="A18" s="2"/>
      <c r="B18" s="4" t="s">
        <v>20</v>
      </c>
      <c r="C18" s="4" t="s">
        <v>24</v>
      </c>
      <c r="D18" s="5">
        <v>0</v>
      </c>
      <c r="E18" s="6">
        <f>IF(D18&lt;1.5,,IF(D18&lt;1.5,,SUM(56.0211*(POWER((D18-1.5),1.05)))))</f>
        <v>0</v>
      </c>
      <c r="F18" s="5">
        <v>15</v>
      </c>
      <c r="G18" s="6">
        <f>IF(F18&lt;8,,IF(F18&lt;8,,SUM(7.86*(POWER((F18-8),1.1)))))</f>
        <v>66.83906870302948</v>
      </c>
      <c r="H18" s="5">
        <v>10.6</v>
      </c>
      <c r="I18" s="6">
        <f>IF(H18&lt;0.1,,IF(H18&gt;13,,SUM(46.0849*(POWER((13-H18),1.81)))))</f>
        <v>224.77137222361307</v>
      </c>
      <c r="J18" s="7">
        <v>0</v>
      </c>
      <c r="K18" s="6">
        <f>IF(J18&lt;75,,IF(J18&lt;75,,SUM(1.84523*(POWER((J18-75),1.348)))))</f>
        <v>0</v>
      </c>
      <c r="L18" s="8">
        <v>0</v>
      </c>
      <c r="M18" s="6">
        <f>IF(L18&lt;210,,IF(L18&lt;210,,SUM(0.188807*(POWER((L18-210),1.41)))))</f>
        <v>0</v>
      </c>
      <c r="N18" s="9">
        <v>2</v>
      </c>
      <c r="O18" s="10" t="s">
        <v>11</v>
      </c>
      <c r="P18" s="25">
        <v>36.6</v>
      </c>
      <c r="Q18" s="6">
        <f>IF(AND(N18&gt;0.55,N18&lt;4.14),ROUNDDOWN(0.19889*POWER((185-(N18*60+P18)),1.88),0),"0")</f>
        <v>107</v>
      </c>
      <c r="R18" s="11">
        <f>SUM(E18,G18,I18,K18,M18,Q18)</f>
        <v>398.6104409266426</v>
      </c>
    </row>
    <row r="19" spans="1:18" ht="12.75">
      <c r="A19" s="2"/>
      <c r="B19" s="4"/>
      <c r="C19" s="4"/>
      <c r="D19" s="5"/>
      <c r="E19" s="6"/>
      <c r="F19" s="5"/>
      <c r="G19" s="6"/>
      <c r="H19" s="5"/>
      <c r="I19" s="6"/>
      <c r="J19" s="7"/>
      <c r="K19" s="6"/>
      <c r="L19" s="8"/>
      <c r="M19" s="6"/>
      <c r="N19" s="9"/>
      <c r="O19" s="10"/>
      <c r="P19" s="25"/>
      <c r="Q19" s="6" t="str">
        <f>IF(AND(N19&gt;0.55,N19&lt;4.14),ROUNDDOWN(0.19889*POWER((185-(N19*60+P19)),1.88),0),"0")</f>
        <v>0</v>
      </c>
      <c r="R19" s="11">
        <f>R14+R15+R16+R17</f>
        <v>3208.468176660721</v>
      </c>
    </row>
    <row r="20" spans="1:18" ht="12.75">
      <c r="A20" s="15"/>
      <c r="B20" s="13"/>
      <c r="C20" s="13"/>
      <c r="D20" s="14"/>
      <c r="E20" s="7"/>
      <c r="F20" s="14"/>
      <c r="G20" s="7"/>
      <c r="H20" s="14"/>
      <c r="I20" s="7"/>
      <c r="J20" s="7"/>
      <c r="K20" s="7"/>
      <c r="L20" s="13"/>
      <c r="M20" s="7"/>
      <c r="N20" s="9"/>
      <c r="O20" s="10"/>
      <c r="P20" s="25"/>
      <c r="Q20" s="6" t="str">
        <f>IF(AND(N20&gt;0.55,N20&lt;4.14),ROUNDDOWN(0.19889*POWER((185-(N20*60+P20)),1.88),0),"0")</f>
        <v>0</v>
      </c>
      <c r="R20" s="10"/>
    </row>
    <row r="21" spans="1:18" ht="12.75">
      <c r="A21" s="2"/>
      <c r="B21" s="4" t="s">
        <v>26</v>
      </c>
      <c r="C21" s="4" t="s">
        <v>30</v>
      </c>
      <c r="D21" s="5">
        <v>0</v>
      </c>
      <c r="E21" s="6">
        <f>IF(D21&lt;1.5,,IF(D21&lt;1.5,,SUM(56.0211*(POWER((D21-1.5),1.05)))))</f>
        <v>0</v>
      </c>
      <c r="F21" s="5">
        <v>29</v>
      </c>
      <c r="G21" s="6">
        <f>IF(F21&lt;8,,IF(F21&lt;8,,SUM(7.86*(POWER((F21-8),1.1)))))</f>
        <v>223.80190053088643</v>
      </c>
      <c r="H21" s="5">
        <v>8.3</v>
      </c>
      <c r="I21" s="6">
        <f>IF(H21&lt;0.1,,IF(H21&gt;13,,SUM(46.0849*(POWER((13-H21),1.81)))))</f>
        <v>758.6749981907531</v>
      </c>
      <c r="J21" s="7">
        <v>136</v>
      </c>
      <c r="K21" s="6">
        <f>IF(J21&lt;75,,IF(J21&lt;75,,SUM(1.84523*(POWER((J21-75),1.348)))))</f>
        <v>470.62514180921784</v>
      </c>
      <c r="L21" s="8">
        <v>0</v>
      </c>
      <c r="M21" s="6">
        <f>IF(L21&lt;210,,IF(L21&lt;210,,SUM(0.188807*(POWER((L21-210),1.41)))))</f>
        <v>0</v>
      </c>
      <c r="N21" s="9">
        <v>1</v>
      </c>
      <c r="O21" s="10" t="s">
        <v>11</v>
      </c>
      <c r="P21" s="25" t="s">
        <v>106</v>
      </c>
      <c r="Q21" s="6">
        <f>IF(AND(N21&gt;0.55,N21&lt;4.14),ROUNDDOWN(0.19889*POWER((185-(N21*60+P21)),1.88),0),"0")</f>
        <v>617</v>
      </c>
      <c r="R21" s="11">
        <f>SUM(E21,G21,I21,K21,M21,Q21)</f>
        <v>2070.1020405308573</v>
      </c>
    </row>
    <row r="22" spans="1:18" ht="12.75">
      <c r="A22" s="2"/>
      <c r="B22" s="4" t="s">
        <v>28</v>
      </c>
      <c r="C22" s="4" t="s">
        <v>30</v>
      </c>
      <c r="D22" s="5">
        <v>0</v>
      </c>
      <c r="E22" s="6">
        <f>IF(D22&lt;1.5,,IF(D22&lt;1.5,,SUM(56.0211*(POWER((D22-1.5),1.05)))))</f>
        <v>0</v>
      </c>
      <c r="F22" s="5">
        <v>32</v>
      </c>
      <c r="G22" s="6">
        <f>IF(F22&lt;8,,IF(F22&lt;8,,SUM(7.86*(POWER((F22-8),1.1)))))</f>
        <v>259.21188597813057</v>
      </c>
      <c r="H22" s="5">
        <v>8.2</v>
      </c>
      <c r="I22" s="6">
        <f>IF(H22&lt;0.1,,IF(H22&gt;13,,SUM(46.0849*(POWER((13-H22),1.81)))))</f>
        <v>788.1434835171015</v>
      </c>
      <c r="J22" s="7">
        <v>0</v>
      </c>
      <c r="K22" s="6">
        <f>IF(J22&lt;75,,IF(J22&lt;75,,SUM(1.84523*(POWER((J22-75),1.348)))))</f>
        <v>0</v>
      </c>
      <c r="L22" s="8">
        <v>405</v>
      </c>
      <c r="M22" s="6">
        <f>IF(L22&lt;210,,IF(L22&lt;210,,SUM(0.188807*(POWER((L22-210),1.41)))))</f>
        <v>319.86512670128525</v>
      </c>
      <c r="N22" s="9">
        <v>1</v>
      </c>
      <c r="O22" s="10" t="s">
        <v>11</v>
      </c>
      <c r="P22" s="25" t="s">
        <v>105</v>
      </c>
      <c r="Q22" s="6">
        <f>IF(AND(N22&gt;0.55,N22&lt;4.14),ROUNDDOWN(0.19889*POWER((185-(N22*60+P22)),1.88),0),"0")</f>
        <v>649</v>
      </c>
      <c r="R22" s="11">
        <f>SUM(E22,G22,I22,K22,M22,Q22)</f>
        <v>2016.2204961965172</v>
      </c>
    </row>
    <row r="23" spans="1:18" ht="12.75">
      <c r="A23" s="2"/>
      <c r="B23" s="4" t="s">
        <v>29</v>
      </c>
      <c r="C23" s="4" t="s">
        <v>30</v>
      </c>
      <c r="D23" s="5">
        <v>0</v>
      </c>
      <c r="E23" s="6">
        <f>IF(D23&lt;1.5,,IF(D23&lt;1.5,,SUM(56.0211*(POWER((D23-1.5),1.05)))))</f>
        <v>0</v>
      </c>
      <c r="F23" s="5">
        <v>27</v>
      </c>
      <c r="G23" s="6">
        <f>IF(F23&lt;8,,IF(F23&lt;8,,SUM(7.86*(POWER((F23-8),1.1)))))</f>
        <v>200.47097707468077</v>
      </c>
      <c r="H23" s="5">
        <v>8.9</v>
      </c>
      <c r="I23" s="6">
        <f>IF(H23&lt;0.1,,IF(H23&gt;13,,SUM(46.0849*(POWER((13-H23),1.81)))))</f>
        <v>592.5123815699454</v>
      </c>
      <c r="J23" s="7">
        <v>0</v>
      </c>
      <c r="K23" s="6">
        <f>IF(J23&lt;75,,IF(J23&lt;75,,SUM(1.84523*(POWER((J23-75),1.348)))))</f>
        <v>0</v>
      </c>
      <c r="L23" s="8">
        <v>389</v>
      </c>
      <c r="M23" s="6">
        <f>IF(L23&lt;210,,IF(L23&lt;210,,SUM(0.188807*(POWER((L23-210),1.41)))))</f>
        <v>283.492037555276</v>
      </c>
      <c r="N23" s="9">
        <v>1</v>
      </c>
      <c r="O23" s="10" t="s">
        <v>11</v>
      </c>
      <c r="P23" s="25">
        <v>55.2</v>
      </c>
      <c r="Q23" s="6">
        <f>IF(AND(N23&gt;0.55,N23&lt;4.14),ROUNDDOWN(0.19889*POWER((185-(N23*60+P23)),1.88),0),"0")</f>
        <v>582</v>
      </c>
      <c r="R23" s="11">
        <f>SUM(E23,G23,I23,K23,M23,Q23)</f>
        <v>1658.4753961999022</v>
      </c>
    </row>
    <row r="24" spans="1:18" ht="12.75">
      <c r="A24" s="2"/>
      <c r="B24" s="4" t="s">
        <v>25</v>
      </c>
      <c r="C24" s="4" t="s">
        <v>30</v>
      </c>
      <c r="D24" s="5">
        <v>0</v>
      </c>
      <c r="E24" s="6">
        <f>IF(D24&lt;1.5,,IF(D24&lt;1.5,,SUM(56.0211*(POWER((D24-1.5),1.05)))))</f>
        <v>0</v>
      </c>
      <c r="F24" s="5">
        <v>25</v>
      </c>
      <c r="G24" s="6">
        <f>IF(F24&lt;8,,IF(F24&lt;8,,SUM(7.86*(POWER((F24-8),1.1)))))</f>
        <v>177.384782398604</v>
      </c>
      <c r="H24" s="5">
        <v>9.4</v>
      </c>
      <c r="I24" s="6">
        <f>IF(H24&lt;0.1,,IF(H24&gt;13,,SUM(46.0849*(POWER((13-H24),1.81)))))</f>
        <v>468.23748220687145</v>
      </c>
      <c r="J24" s="7">
        <v>130</v>
      </c>
      <c r="K24" s="6">
        <f>IF(J24&lt;75,,IF(J24&lt;75,,SUM(1.84523*(POWER((J24-75),1.348)))))</f>
        <v>409.31665113934156</v>
      </c>
      <c r="L24" s="8">
        <v>0</v>
      </c>
      <c r="M24" s="6">
        <f>IF(L24&lt;210,,IF(L24&lt;210,,SUM(0.188807*(POWER((L24-210),1.41)))))</f>
        <v>0</v>
      </c>
      <c r="N24" s="9">
        <v>2</v>
      </c>
      <c r="O24" s="10" t="s">
        <v>11</v>
      </c>
      <c r="P24" s="25" t="s">
        <v>108</v>
      </c>
      <c r="Q24" s="6">
        <f>IF(AND(N24&gt;0.55,N24&lt;4.14),ROUNDDOWN(0.19889*POWER((185-(N24*60+P24)),1.88),0),"0")</f>
        <v>501</v>
      </c>
      <c r="R24" s="11">
        <f>SUM(E24,G24,I24,K24,M24,Q24)</f>
        <v>1555.938915744817</v>
      </c>
    </row>
    <row r="25" spans="1:18" ht="12.75">
      <c r="A25" s="2"/>
      <c r="B25" s="4" t="s">
        <v>27</v>
      </c>
      <c r="C25" s="4" t="s">
        <v>30</v>
      </c>
      <c r="D25" s="5">
        <v>0</v>
      </c>
      <c r="E25" s="6">
        <f>IF(D25&lt;1.5,,IF(D25&lt;1.5,,SUM(56.0211*(POWER((D25-1.5),1.05)))))</f>
        <v>0</v>
      </c>
      <c r="F25" s="5">
        <v>35</v>
      </c>
      <c r="G25" s="6">
        <f>IF(F25&lt;8,,IF(F25&lt;8,,SUM(7.86*(POWER((F25-8),1.1)))))</f>
        <v>295.06838972444245</v>
      </c>
      <c r="H25" s="5">
        <v>9.2</v>
      </c>
      <c r="I25" s="6">
        <f>IF(H25&lt;0.1,,IF(H25&gt;13,,SUM(46.0849*(POWER((13-H25),1.81)))))</f>
        <v>516.3770823423826</v>
      </c>
      <c r="J25" s="7">
        <v>0</v>
      </c>
      <c r="K25" s="6">
        <f>IF(J25&lt;75,,IF(J25&lt;75,,SUM(1.84523*(POWER((J25-75),1.348)))))</f>
        <v>0</v>
      </c>
      <c r="L25" s="8">
        <v>380</v>
      </c>
      <c r="M25" s="6">
        <f>IF(L25&lt;210,,IF(L25&lt;210,,SUM(0.188807*(POWER((L25-210),1.41)))))</f>
        <v>263.60343840122874</v>
      </c>
      <c r="N25" s="9">
        <v>2</v>
      </c>
      <c r="O25" s="10" t="s">
        <v>11</v>
      </c>
      <c r="P25" s="25" t="s">
        <v>107</v>
      </c>
      <c r="Q25" s="6">
        <f>IF(AND(N25&gt;0.55,N25&lt;4.14),ROUNDDOWN(0.19889*POWER((185-(N25*60+P25)),1.88),0),"0")</f>
        <v>429</v>
      </c>
      <c r="R25" s="11">
        <f>SUM(E25,G25,I25,K25,M25,Q25)</f>
        <v>1504.0489104680537</v>
      </c>
    </row>
    <row r="26" spans="1:18" ht="12.75">
      <c r="A26" s="2"/>
      <c r="B26" s="4"/>
      <c r="C26" s="4"/>
      <c r="D26" s="5"/>
      <c r="E26" s="6"/>
      <c r="F26" s="5"/>
      <c r="G26" s="6"/>
      <c r="H26" s="5"/>
      <c r="I26" s="6"/>
      <c r="J26" s="7"/>
      <c r="K26" s="6"/>
      <c r="L26" s="8"/>
      <c r="M26" s="6"/>
      <c r="N26" s="9"/>
      <c r="O26" s="10"/>
      <c r="P26" s="25"/>
      <c r="Q26" s="6" t="str">
        <f>IF(AND(N26&gt;0.55,N26&lt;4.14),ROUNDDOWN(0.19889*POWER((185-(N26*60+P26)),1.88),0),"0")</f>
        <v>0</v>
      </c>
      <c r="R26" s="11">
        <f>R21+R22+R23+R24</f>
        <v>7300.736848672093</v>
      </c>
    </row>
    <row r="27" spans="1:18" ht="12.75">
      <c r="A27" s="15"/>
      <c r="B27" s="13"/>
      <c r="C27" s="13"/>
      <c r="D27" s="14"/>
      <c r="E27" s="7"/>
      <c r="F27" s="14"/>
      <c r="G27" s="7"/>
      <c r="H27" s="14"/>
      <c r="I27" s="7"/>
      <c r="J27" s="7"/>
      <c r="K27" s="7"/>
      <c r="L27" s="13"/>
      <c r="M27" s="7"/>
      <c r="N27" s="9"/>
      <c r="O27" s="10"/>
      <c r="P27" s="25"/>
      <c r="Q27" s="6" t="str">
        <f>IF(AND(N27&gt;0.55,N27&lt;4.14),ROUNDDOWN(0.19889*POWER((185-(N27*60+P27)),1.88),0),"0")</f>
        <v>0</v>
      </c>
      <c r="R27" s="10"/>
    </row>
    <row r="28" spans="1:18" ht="12.75">
      <c r="A28" s="2"/>
      <c r="B28" s="4" t="s">
        <v>31</v>
      </c>
      <c r="C28" s="4" t="s">
        <v>36</v>
      </c>
      <c r="D28" s="5">
        <v>0</v>
      </c>
      <c r="E28" s="6">
        <f>IF(D28&lt;1.5,,IF(D28&lt;1.5,,SUM(56.0211*(POWER((D28-1.5),1.05)))))</f>
        <v>0</v>
      </c>
      <c r="F28" s="5">
        <v>42</v>
      </c>
      <c r="G28" s="6">
        <f>IF(F28&lt;8,,IF(F28&lt;8,,SUM(7.86*(POWER((F28-8),1.1)))))</f>
        <v>380.23260486519746</v>
      </c>
      <c r="H28" s="5">
        <v>9.1</v>
      </c>
      <c r="I28" s="6">
        <f>IF(H28&lt;0.1,,IF(H28&gt;13,,SUM(46.0849*(POWER((13-H28),1.81)))))</f>
        <v>541.2346446297986</v>
      </c>
      <c r="J28" s="7">
        <v>125</v>
      </c>
      <c r="K28" s="6">
        <f>IF(J28&lt;75,,IF(J28&lt;75,,SUM(1.84523*(POWER((J28-75),1.348)))))</f>
        <v>359.96648946090556</v>
      </c>
      <c r="L28" s="8">
        <v>0</v>
      </c>
      <c r="M28" s="6">
        <f>IF(L28&lt;210,,IF(L28&lt;210,,SUM(0.188807*(POWER((L28-210),1.41)))))</f>
        <v>0</v>
      </c>
      <c r="N28" s="9">
        <v>2</v>
      </c>
      <c r="O28" s="10" t="s">
        <v>11</v>
      </c>
      <c r="P28" s="25">
        <v>15.5</v>
      </c>
      <c r="Q28" s="6">
        <f>IF(AND(N28&gt;0.55,N28&lt;4.14),ROUNDDOWN(0.19889*POWER((185-(N28*60+P28)),1.88),0),"0")</f>
        <v>305</v>
      </c>
      <c r="R28" s="11">
        <f>SUM(E28,G28,I28,K28,M28,Q28)</f>
        <v>1586.4337389559016</v>
      </c>
    </row>
    <row r="29" spans="1:18" ht="12.75">
      <c r="A29" s="2"/>
      <c r="B29" s="4" t="s">
        <v>32</v>
      </c>
      <c r="C29" s="4" t="s">
        <v>36</v>
      </c>
      <c r="D29" s="5">
        <v>0</v>
      </c>
      <c r="E29" s="6">
        <f>IF(D29&lt;1.5,,IF(D29&lt;1.5,,SUM(56.0211*(POWER((D29-1.5),1.05)))))</f>
        <v>0</v>
      </c>
      <c r="F29" s="5">
        <v>34</v>
      </c>
      <c r="G29" s="6">
        <f>IF(F29&lt;8,,IF(F29&lt;8,,SUM(7.86*(POWER((F29-8),1.1)))))</f>
        <v>283.06959843268504</v>
      </c>
      <c r="H29" s="5">
        <v>9</v>
      </c>
      <c r="I29" s="6">
        <f>IF(H29&lt;0.1,,IF(H29&gt;13,,SUM(46.0849*(POWER((13-H29),1.81)))))</f>
        <v>566.6139123371194</v>
      </c>
      <c r="J29" s="7">
        <v>115</v>
      </c>
      <c r="K29" s="6">
        <f>IF(J29&lt;75,,IF(J29&lt;75,,SUM(1.84523*(POWER((J29-75),1.348)))))</f>
        <v>266.4571479827842</v>
      </c>
      <c r="L29" s="8">
        <v>0</v>
      </c>
      <c r="M29" s="6">
        <f>IF(L29&lt;210,,IF(L29&lt;210,,SUM(0.188807*(POWER((L29-210),1.41)))))</f>
        <v>0</v>
      </c>
      <c r="N29" s="9">
        <v>2</v>
      </c>
      <c r="O29" s="10" t="s">
        <v>11</v>
      </c>
      <c r="P29" s="25">
        <v>14.9</v>
      </c>
      <c r="Q29" s="6">
        <f>IF(AND(N29&gt;0.55,N29&lt;4.14),ROUNDDOWN(0.19889*POWER((185-(N29*60+P29)),1.88),0),"0")</f>
        <v>312</v>
      </c>
      <c r="R29" s="11">
        <f>SUM(E29,G29,I29,K29,M29,Q29)</f>
        <v>1428.1406587525885</v>
      </c>
    </row>
    <row r="30" spans="1:18" ht="12.75">
      <c r="A30" s="2"/>
      <c r="B30" s="4" t="s">
        <v>33</v>
      </c>
      <c r="C30" s="4" t="s">
        <v>36</v>
      </c>
      <c r="D30" s="5">
        <v>0</v>
      </c>
      <c r="E30" s="6">
        <f>IF(D30&lt;1.5,,IF(D30&lt;1.5,,SUM(56.0211*(POWER((D30-1.5),1.05)))))</f>
        <v>0</v>
      </c>
      <c r="F30" s="5">
        <v>27</v>
      </c>
      <c r="G30" s="6">
        <f>IF(F30&lt;8,,IF(F30&lt;8,,SUM(7.86*(POWER((F30-8),1.1)))))</f>
        <v>200.47097707468077</v>
      </c>
      <c r="H30" s="5">
        <v>9.9</v>
      </c>
      <c r="I30" s="6">
        <f>IF(H30&lt;0.1,,IF(H30&gt;13,,SUM(46.0849*(POWER((13-H30),1.81)))))</f>
        <v>357.20975895746386</v>
      </c>
      <c r="J30" s="7">
        <v>0</v>
      </c>
      <c r="K30" s="6">
        <f>IF(J30&lt;75,,IF(J30&lt;75,,SUM(1.84523*(POWER((J30-75),1.348)))))</f>
        <v>0</v>
      </c>
      <c r="L30" s="8">
        <v>345</v>
      </c>
      <c r="M30" s="6">
        <f>IF(L30&lt;210,,IF(L30&lt;210,,SUM(0.188807*(POWER((L30-210),1.41)))))</f>
        <v>190.453389085374</v>
      </c>
      <c r="N30" s="9">
        <v>2</v>
      </c>
      <c r="O30" s="10" t="s">
        <v>11</v>
      </c>
      <c r="P30" s="25">
        <v>18.7</v>
      </c>
      <c r="Q30" s="6">
        <f>IF(AND(N30&gt;0.55,N30&lt;4.14),ROUNDDOWN(0.19889*POWER((185-(N30*60+P30)),1.88),0),"0")</f>
        <v>269</v>
      </c>
      <c r="R30" s="11">
        <f>SUM(E30,G30,I30,K30,M30,Q30)</f>
        <v>1017.1341251175186</v>
      </c>
    </row>
    <row r="31" spans="1:18" ht="12.75">
      <c r="A31" s="2"/>
      <c r="B31" s="4" t="s">
        <v>34</v>
      </c>
      <c r="C31" s="4" t="s">
        <v>36</v>
      </c>
      <c r="D31" s="5">
        <v>0</v>
      </c>
      <c r="E31" s="6">
        <f>IF(D31&lt;1.5,,IF(D31&lt;1.5,,SUM(56.0211*(POWER((D31-1.5),1.05)))))</f>
        <v>0</v>
      </c>
      <c r="F31" s="5">
        <v>29</v>
      </c>
      <c r="G31" s="6">
        <f>IF(F31&lt;8,,IF(F31&lt;8,,SUM(7.86*(POWER((F31-8),1.1)))))</f>
        <v>223.80190053088643</v>
      </c>
      <c r="H31" s="5">
        <v>10</v>
      </c>
      <c r="I31" s="6">
        <f>IF(H31&lt;0.1,,IF(H31&gt;13,,SUM(46.0849*(POWER((13-H31),1.81)))))</f>
        <v>336.626359596566</v>
      </c>
      <c r="J31" s="7">
        <v>0</v>
      </c>
      <c r="K31" s="6">
        <f>IF(J31&lt;75,,IF(J31&lt;75,,SUM(1.84523*(POWER((J31-75),1.348)))))</f>
        <v>0</v>
      </c>
      <c r="L31" s="8">
        <v>324</v>
      </c>
      <c r="M31" s="6">
        <f>IF(L31&lt;210,,IF(L31&lt;210,,SUM(0.188807*(POWER((L31-210),1.41)))))</f>
        <v>150.05619579189704</v>
      </c>
      <c r="N31" s="9">
        <v>2</v>
      </c>
      <c r="O31" s="10" t="s">
        <v>11</v>
      </c>
      <c r="P31" s="25">
        <v>28.2</v>
      </c>
      <c r="Q31" s="6">
        <f>IF(AND(N31&gt;0.55,N31&lt;4.14),ROUNDDOWN(0.19889*POWER((185-(N31*60+P31)),1.88),0),"0")</f>
        <v>174</v>
      </c>
      <c r="R31" s="11">
        <f>SUM(E31,G31,I31,K31,M31,Q31)</f>
        <v>884.4844559193494</v>
      </c>
    </row>
    <row r="32" spans="1:18" ht="12.75">
      <c r="A32" s="2"/>
      <c r="B32" s="4" t="s">
        <v>35</v>
      </c>
      <c r="C32" s="4" t="s">
        <v>36</v>
      </c>
      <c r="D32" s="5">
        <v>0</v>
      </c>
      <c r="E32" s="6">
        <f>IF(D32&lt;1.5,,IF(D32&lt;1.5,,SUM(56.0211*(POWER((D32-1.5),1.05)))))</f>
        <v>0</v>
      </c>
      <c r="F32" s="5">
        <v>23</v>
      </c>
      <c r="G32" s="6">
        <f>IF(F32&lt;8,,IF(F32&lt;8,,SUM(7.86*(POWER((F32-8),1.1)))))</f>
        <v>154.56918997638655</v>
      </c>
      <c r="H32" s="5">
        <v>10.1</v>
      </c>
      <c r="I32" s="6">
        <f>IF(H32&lt;0.1,,IF(H32&gt;13,,SUM(46.0849*(POWER((13-H32),1.81)))))</f>
        <v>316.5913360585314</v>
      </c>
      <c r="J32" s="7">
        <v>0</v>
      </c>
      <c r="K32" s="6">
        <f>IF(J32&lt;75,,IF(J32&lt;75,,SUM(1.84523*(POWER((J32-75),1.348)))))</f>
        <v>0</v>
      </c>
      <c r="L32" s="8">
        <v>313</v>
      </c>
      <c r="M32" s="6">
        <f>IF(L32&lt;210,,IF(L32&lt;210,,SUM(0.188807*(POWER((L32-210),1.41)))))</f>
        <v>130.05246210679195</v>
      </c>
      <c r="N32" s="9">
        <v>2</v>
      </c>
      <c r="O32" s="10" t="s">
        <v>11</v>
      </c>
      <c r="P32" s="25">
        <v>40.7</v>
      </c>
      <c r="Q32" s="6">
        <f>IF(AND(N32&gt;0.55,N32&lt;4.14),ROUNDDOWN(0.19889*POWER((185-(N32*60+P32)),1.88),0),"0")</f>
        <v>80</v>
      </c>
      <c r="R32" s="11">
        <f>SUM(E32,G32,I32,K32,M32,Q32)</f>
        <v>681.21298814171</v>
      </c>
    </row>
    <row r="33" spans="1:18" ht="12.75">
      <c r="A33" s="2"/>
      <c r="B33" s="4"/>
      <c r="C33" s="4"/>
      <c r="D33" s="5"/>
      <c r="E33" s="6"/>
      <c r="F33" s="5"/>
      <c r="G33" s="6"/>
      <c r="H33" s="5"/>
      <c r="I33" s="6"/>
      <c r="J33" s="7"/>
      <c r="K33" s="6"/>
      <c r="L33" s="8"/>
      <c r="M33" s="6"/>
      <c r="N33" s="9"/>
      <c r="O33" s="10"/>
      <c r="P33" s="25"/>
      <c r="Q33" s="6" t="str">
        <f>IF(AND(N33&gt;0.55,N33&lt;4.14),ROUNDDOWN(0.19889*POWER((185-(N33*60+P33)),1.88),0),"0")</f>
        <v>0</v>
      </c>
      <c r="R33" s="11">
        <f>R28+R29+R30+R31</f>
        <v>4916.192978745358</v>
      </c>
    </row>
    <row r="34" spans="1:18" ht="12.75">
      <c r="A34" s="15"/>
      <c r="B34" s="13"/>
      <c r="C34" s="13"/>
      <c r="D34" s="14"/>
      <c r="E34" s="7"/>
      <c r="F34" s="14"/>
      <c r="G34" s="7"/>
      <c r="H34" s="14"/>
      <c r="I34" s="7"/>
      <c r="J34" s="7"/>
      <c r="K34" s="7"/>
      <c r="L34" s="13"/>
      <c r="M34" s="7"/>
      <c r="N34" s="9"/>
      <c r="O34" s="10"/>
      <c r="P34" s="25"/>
      <c r="Q34" s="6" t="str">
        <f>IF(AND(N34&gt;0.55,N34&lt;4.14),ROUNDDOWN(0.19889*POWER((185-(N34*60+P34)),1.88),0),"0")</f>
        <v>0</v>
      </c>
      <c r="R34" s="10"/>
    </row>
    <row r="35" spans="1:18" ht="12.75">
      <c r="A35" s="2"/>
      <c r="B35" s="4" t="s">
        <v>38</v>
      </c>
      <c r="C35" s="4" t="s">
        <v>40</v>
      </c>
      <c r="D35" s="5">
        <v>0</v>
      </c>
      <c r="E35" s="6">
        <f>IF(D35&lt;1.5,,IF(D35&lt;1.5,,SUM(56.0211*(POWER((D35-1.5),1.05)))))</f>
        <v>0</v>
      </c>
      <c r="F35" s="5">
        <v>25</v>
      </c>
      <c r="G35" s="6">
        <f>IF(F35&lt;8,,IF(F35&lt;8,,SUM(7.86*(POWER((F35-8),1.1)))))</f>
        <v>177.384782398604</v>
      </c>
      <c r="H35" s="5">
        <v>9.6</v>
      </c>
      <c r="I35" s="6">
        <f>IF(H35&lt;0.1,,IF(H35&gt;13,,SUM(46.0849*(POWER((13-H35),1.81)))))</f>
        <v>422.21677998073017</v>
      </c>
      <c r="J35" s="7">
        <v>125</v>
      </c>
      <c r="K35" s="6">
        <f>IF(J35&lt;75,,IF(J35&lt;75,,SUM(1.84523*(POWER((J35-75),1.348)))))</f>
        <v>359.96648946090556</v>
      </c>
      <c r="L35" s="8">
        <v>0</v>
      </c>
      <c r="M35" s="6">
        <f>IF(L35&lt;210,,IF(L35&lt;210,,SUM(0.188807*(POWER((L35-210),1.41)))))</f>
        <v>0</v>
      </c>
      <c r="N35" s="9">
        <v>2</v>
      </c>
      <c r="O35" s="10" t="s">
        <v>11</v>
      </c>
      <c r="P35" s="25">
        <v>25.5</v>
      </c>
      <c r="Q35" s="6">
        <f>IF(AND(N35&gt;0.55,N35&lt;4.14),ROUNDDOWN(0.19889*POWER((185-(N35*60+P35)),1.88),0),"0")</f>
        <v>199</v>
      </c>
      <c r="R35" s="11">
        <f>SUM(E35,G35,I35,K35,M35,Q35)</f>
        <v>1158.5680518402396</v>
      </c>
    </row>
    <row r="36" spans="1:18" ht="12.75">
      <c r="A36" s="2"/>
      <c r="B36" s="4" t="s">
        <v>39</v>
      </c>
      <c r="C36" s="4" t="s">
        <v>40</v>
      </c>
      <c r="D36" s="5">
        <v>0</v>
      </c>
      <c r="E36" s="6">
        <f>IF(D36&lt;1.5,,IF(D36&lt;1.5,,SUM(56.0211*(POWER((D36-1.5),1.05)))))</f>
        <v>0</v>
      </c>
      <c r="F36" s="5">
        <v>26</v>
      </c>
      <c r="G36" s="6">
        <f>IF(F36&lt;8,,IF(F36&lt;8,,SUM(7.86*(POWER((F36-8),1.1)))))</f>
        <v>188.8957999722035</v>
      </c>
      <c r="H36" s="5">
        <v>9.8</v>
      </c>
      <c r="I36" s="6">
        <f>IF(H36&lt;0.1,,IF(H36&gt;13,,SUM(46.0849*(POWER((13-H36),1.81)))))</f>
        <v>378.3381276191168</v>
      </c>
      <c r="J36" s="7">
        <v>115</v>
      </c>
      <c r="K36" s="6">
        <f>IF(J36&lt;75,,IF(J36&lt;75,,SUM(1.84523*(POWER((J36-75),1.348)))))</f>
        <v>266.4571479827842</v>
      </c>
      <c r="L36" s="8">
        <v>0</v>
      </c>
      <c r="M36" s="6">
        <f>IF(L36&lt;210,,IF(L36&lt;210,,SUM(0.188807*(POWER((L36-210),1.41)))))</f>
        <v>0</v>
      </c>
      <c r="N36" s="9">
        <v>2</v>
      </c>
      <c r="O36" s="10" t="s">
        <v>11</v>
      </c>
      <c r="P36" s="25">
        <v>23.8</v>
      </c>
      <c r="Q36" s="6">
        <f>IF(AND(N36&gt;0.55,N36&lt;4.14),ROUNDDOWN(0.19889*POWER((185-(N36*60+P36)),1.88),0),"0")</f>
        <v>216</v>
      </c>
      <c r="R36" s="11">
        <f>SUM(E36,G36,I36,K36,M36,Q36)</f>
        <v>1049.6910755741044</v>
      </c>
    </row>
    <row r="37" spans="1:18" ht="12.75">
      <c r="A37" s="2"/>
      <c r="B37" s="4" t="s">
        <v>37</v>
      </c>
      <c r="C37" s="4" t="s">
        <v>40</v>
      </c>
      <c r="D37" s="5">
        <v>0</v>
      </c>
      <c r="E37" s="6">
        <f>IF(D37&lt;1.5,,IF(D37&lt;1.5,,SUM(56.0211*(POWER((D37-1.5),1.05)))))</f>
        <v>0</v>
      </c>
      <c r="F37" s="5">
        <v>29</v>
      </c>
      <c r="G37" s="6">
        <f>IF(F37&lt;8,,IF(F37&lt;8,,SUM(7.86*(POWER((F37-8),1.1)))))</f>
        <v>223.80190053088643</v>
      </c>
      <c r="H37" s="5">
        <v>10</v>
      </c>
      <c r="I37" s="6">
        <f>IF(H37&lt;0.1,,IF(H37&gt;13,,SUM(46.0849*(POWER((13-H37),1.81)))))</f>
        <v>336.626359596566</v>
      </c>
      <c r="J37" s="7">
        <v>110</v>
      </c>
      <c r="K37" s="6">
        <f>IF(J37&lt;75,,IF(J37&lt;75,,SUM(1.84523*(POWER((J37-75),1.348)))))</f>
        <v>222.5636477175478</v>
      </c>
      <c r="L37" s="8">
        <v>0</v>
      </c>
      <c r="M37" s="6">
        <f>IF(L37&lt;210,,IF(L37&lt;210,,SUM(0.188807*(POWER((L37-210),1.41)))))</f>
        <v>0</v>
      </c>
      <c r="N37" s="9">
        <v>2</v>
      </c>
      <c r="O37" s="10" t="s">
        <v>11</v>
      </c>
      <c r="P37" s="25" t="s">
        <v>109</v>
      </c>
      <c r="Q37" s="6">
        <f>IF(AND(N37&gt;0.55,N37&lt;4.14),ROUNDDOWN(0.19889*POWER((185-(N37*60+P37)),1.88),0),"0")</f>
        <v>224</v>
      </c>
      <c r="R37" s="11">
        <f>SUM(E37,G37,I37,K37,M37,Q37)</f>
        <v>1006.9919078450002</v>
      </c>
    </row>
    <row r="38" spans="1:18" ht="12.75">
      <c r="A38" s="2"/>
      <c r="B38" s="19" t="s">
        <v>100</v>
      </c>
      <c r="C38" s="4" t="s">
        <v>40</v>
      </c>
      <c r="D38" s="5">
        <v>0</v>
      </c>
      <c r="E38" s="6">
        <f>IF(D38&lt;1.5,,IF(D38&lt;1.5,,SUM(56.0211*(POWER((D38-1.5),1.05)))))</f>
        <v>0</v>
      </c>
      <c r="F38" s="5">
        <v>18</v>
      </c>
      <c r="G38" s="6">
        <f>IF(F38&lt;8,,IF(F38&lt;8,,SUM(7.86*(POWER((F38-8),1.1)))))</f>
        <v>98.95153736702161</v>
      </c>
      <c r="H38" s="5">
        <v>9.6</v>
      </c>
      <c r="I38" s="6">
        <f>IF(H38&lt;0.1,,IF(H38&gt;13,,SUM(46.0849*(POWER((13-H38),1.81)))))</f>
        <v>422.21677998073017</v>
      </c>
      <c r="J38" s="7">
        <v>0</v>
      </c>
      <c r="K38" s="6">
        <f>IF(J38&lt;75,,IF(J38&lt;75,,SUM(1.84523*(POWER((J38-75),1.348)))))</f>
        <v>0</v>
      </c>
      <c r="L38" s="8">
        <v>298</v>
      </c>
      <c r="M38" s="6">
        <f>IF(L38&lt;210,,IF(L38&lt;210,,SUM(0.188807*(POWER((L38-210),1.41)))))</f>
        <v>104.16903942484295</v>
      </c>
      <c r="N38" s="9">
        <v>2</v>
      </c>
      <c r="O38" s="10" t="s">
        <v>11</v>
      </c>
      <c r="P38" s="25">
        <v>32.6</v>
      </c>
      <c r="Q38" s="6">
        <f>IF(AND(N38&gt;0.55,N38&lt;4.14),ROUNDDOWN(0.19889*POWER((185-(N38*60+P38)),1.88),0),"0")</f>
        <v>137</v>
      </c>
      <c r="R38" s="11">
        <f>SUM(E38,G38,I38,K38,M38,Q38)</f>
        <v>762.3373567725947</v>
      </c>
    </row>
    <row r="39" spans="1:18" ht="12.75">
      <c r="A39" s="2"/>
      <c r="B39" s="4" t="s">
        <v>101</v>
      </c>
      <c r="C39" s="4" t="s">
        <v>40</v>
      </c>
      <c r="D39" s="5">
        <v>0</v>
      </c>
      <c r="E39" s="6">
        <f>IF(D39&lt;1.5,,IF(D39&lt;1.5,,SUM(56.0211*(POWER((D39-1.5),1.05)))))</f>
        <v>0</v>
      </c>
      <c r="F39" s="5">
        <v>20</v>
      </c>
      <c r="G39" s="6">
        <f>IF(F39&lt;8,,IF(F39&lt;8,,SUM(7.86*(POWER((F39-8),1.1)))))</f>
        <v>120.92662070803648</v>
      </c>
      <c r="H39" s="5">
        <v>10.2</v>
      </c>
      <c r="I39" s="6">
        <f>IF(H39&lt;0.1,,IF(H39&gt;13,,SUM(46.0849*(POWER((13-H39),1.81)))))</f>
        <v>297.1082328053258</v>
      </c>
      <c r="J39" s="7">
        <v>0</v>
      </c>
      <c r="K39" s="6">
        <f>IF(J39&lt;75,,IF(J39&lt;75,,SUM(1.84523*(POWER((J39-75),1.348)))))</f>
        <v>0</v>
      </c>
      <c r="L39" s="8">
        <v>279</v>
      </c>
      <c r="M39" s="6">
        <f>IF(L39&lt;210,,IF(L39&lt;210,,SUM(0.188807*(POWER((L39-210),1.41)))))</f>
        <v>73.92567686459297</v>
      </c>
      <c r="N39" s="9">
        <v>2</v>
      </c>
      <c r="O39" s="10" t="s">
        <v>11</v>
      </c>
      <c r="P39" s="25">
        <v>29.2</v>
      </c>
      <c r="Q39" s="6">
        <f>IF(AND(N39&gt;0.55,N39&lt;4.14),ROUNDDOWN(0.19889*POWER((185-(N39*60+P39)),1.88),0),"0")</f>
        <v>165</v>
      </c>
      <c r="R39" s="11">
        <f>SUM(E39,G39,I39,K39,M39,Q39)</f>
        <v>656.9605303779553</v>
      </c>
    </row>
    <row r="40" spans="1:18" ht="12.75">
      <c r="A40" s="2"/>
      <c r="B40" s="4"/>
      <c r="C40" s="4"/>
      <c r="D40" s="5"/>
      <c r="E40" s="6"/>
      <c r="F40" s="5"/>
      <c r="G40" s="6"/>
      <c r="H40" s="5"/>
      <c r="I40" s="6"/>
      <c r="J40" s="7"/>
      <c r="K40" s="6"/>
      <c r="L40" s="8"/>
      <c r="M40" s="6"/>
      <c r="N40" s="9"/>
      <c r="O40" s="10"/>
      <c r="P40" s="25"/>
      <c r="Q40" s="6" t="str">
        <f>IF(AND(N40&gt;0.55,N40&lt;4.14),ROUNDDOWN(0.19889*POWER((185-(N40*60+P40)),1.88),0),"0")</f>
        <v>0</v>
      </c>
      <c r="R40" s="11">
        <f>R35+R36+R37+R38</f>
        <v>3977.5883920319393</v>
      </c>
    </row>
    <row r="41" spans="1:18" ht="12.75">
      <c r="A41" s="15"/>
      <c r="B41" s="13"/>
      <c r="C41" s="13"/>
      <c r="D41" s="14"/>
      <c r="E41" s="7"/>
      <c r="F41" s="14"/>
      <c r="G41" s="7"/>
      <c r="H41" s="14"/>
      <c r="I41" s="7"/>
      <c r="J41" s="7"/>
      <c r="K41" s="7"/>
      <c r="L41" s="13"/>
      <c r="M41" s="7"/>
      <c r="N41" s="9"/>
      <c r="O41" s="10"/>
      <c r="P41" s="25"/>
      <c r="Q41" s="6" t="str">
        <f>IF(AND(N41&gt;0.55,N41&lt;4.14),ROUNDDOWN(0.19889*POWER((185-(N41*60+P41)),1.88),0),"0")</f>
        <v>0</v>
      </c>
      <c r="R41" s="10"/>
    </row>
    <row r="42" spans="1:18" ht="12.75">
      <c r="A42" s="2"/>
      <c r="B42" s="4" t="s">
        <v>41</v>
      </c>
      <c r="C42" s="4" t="s">
        <v>46</v>
      </c>
      <c r="D42" s="5">
        <v>0</v>
      </c>
      <c r="E42" s="6">
        <f>IF(D42&lt;1.5,,IF(D42&lt;1.5,,SUM(56.0211*(POWER((D42-1.5),1.05)))))</f>
        <v>0</v>
      </c>
      <c r="F42" s="5">
        <v>25</v>
      </c>
      <c r="G42" s="6">
        <f>IF(F42&lt;8,,IF(F42&lt;8,,SUM(7.86*(POWER((F42-8),1.1)))))</f>
        <v>177.384782398604</v>
      </c>
      <c r="H42" s="5">
        <v>9.6</v>
      </c>
      <c r="I42" s="6">
        <f>IF(H42&lt;0.1,,IF(H42&gt;13,,SUM(46.0849*(POWER((13-H42),1.81)))))</f>
        <v>422.21677998073017</v>
      </c>
      <c r="J42" s="7">
        <v>110</v>
      </c>
      <c r="K42" s="6">
        <f>IF(J42&lt;75,,IF(J42&lt;75,,SUM(1.84523*(POWER((J42-75),1.348)))))</f>
        <v>222.5636477175478</v>
      </c>
      <c r="L42" s="8">
        <v>0</v>
      </c>
      <c r="M42" s="6">
        <f>IF(L42&lt;210,,IF(L42&lt;210,,SUM(0.188807*(POWER((L42-210),1.41)))))</f>
        <v>0</v>
      </c>
      <c r="N42" s="9">
        <v>2</v>
      </c>
      <c r="O42" s="10" t="s">
        <v>11</v>
      </c>
      <c r="P42" s="25" t="s">
        <v>110</v>
      </c>
      <c r="Q42" s="6">
        <f>IF(AND(N42&gt;0.55,N42&lt;4.14),ROUNDDOWN(0.19889*POWER((185-(N42*60+P42)),1.88),0),"0")</f>
        <v>387</v>
      </c>
      <c r="R42" s="11">
        <f>SUM(E42,G42,I42,K42,M42,Q42)</f>
        <v>1209.165210096882</v>
      </c>
    </row>
    <row r="43" spans="1:18" ht="12.75">
      <c r="A43" s="2"/>
      <c r="B43" s="4" t="s">
        <v>44</v>
      </c>
      <c r="C43" s="4" t="s">
        <v>46</v>
      </c>
      <c r="D43" s="5">
        <v>0</v>
      </c>
      <c r="E43" s="6">
        <f>IF(D43&lt;1.5,,IF(D43&lt;1.5,,SUM(56.0211*(POWER((D43-1.5),1.05)))))</f>
        <v>0</v>
      </c>
      <c r="F43" s="5">
        <v>33</v>
      </c>
      <c r="G43" s="6">
        <f>IF(F43&lt;8,,IF(F43&lt;8,,SUM(7.86*(POWER((F43-8),1.1)))))</f>
        <v>271.11687847712875</v>
      </c>
      <c r="H43" s="5">
        <v>9.5</v>
      </c>
      <c r="I43" s="6">
        <f>IF(H43&lt;0.1,,IF(H43&gt;13,,SUM(46.0849*(POWER((13-H43),1.81)))))</f>
        <v>444.9608587873315</v>
      </c>
      <c r="J43" s="7">
        <v>0</v>
      </c>
      <c r="K43" s="6">
        <f>IF(J43&lt;75,,IF(J43&lt;75,,SUM(1.84523*(POWER((J43-75),1.348)))))</f>
        <v>0</v>
      </c>
      <c r="L43" s="8">
        <v>330</v>
      </c>
      <c r="M43" s="6">
        <f>IF(L43&lt;210,,IF(L43&lt;210,,SUM(0.188807*(POWER((L43-210),1.41)))))</f>
        <v>161.31087561662866</v>
      </c>
      <c r="N43" s="9">
        <v>2</v>
      </c>
      <c r="O43" s="10" t="s">
        <v>11</v>
      </c>
      <c r="P43" s="25">
        <v>17.5</v>
      </c>
      <c r="Q43" s="6">
        <f>IF(AND(N43&gt;0.55,N43&lt;4.14),ROUNDDOWN(0.19889*POWER((185-(N43*60+P43)),1.88),0),"0")</f>
        <v>282</v>
      </c>
      <c r="R43" s="11">
        <f>SUM(E43,G43,I43,K43,M43,Q43)</f>
        <v>1159.3886128810889</v>
      </c>
    </row>
    <row r="44" spans="1:18" ht="12.75">
      <c r="A44" s="2"/>
      <c r="B44" s="4" t="s">
        <v>43</v>
      </c>
      <c r="C44" s="4" t="s">
        <v>46</v>
      </c>
      <c r="D44" s="5">
        <v>0</v>
      </c>
      <c r="E44" s="6">
        <f>IF(D44&lt;1.5,,IF(D44&lt;1.5,,SUM(56.0211*(POWER((D44-1.5),1.05)))))</f>
        <v>0</v>
      </c>
      <c r="F44" s="5">
        <v>17</v>
      </c>
      <c r="G44" s="6">
        <f>IF(F44&lt;8,,IF(F44&lt;8,,SUM(7.86*(POWER((F44-8),1.1)))))</f>
        <v>88.12300666840171</v>
      </c>
      <c r="H44" s="5">
        <v>9.5</v>
      </c>
      <c r="I44" s="6">
        <f>IF(H44&lt;0.1,,IF(H44&gt;13,,SUM(46.0849*(POWER((13-H44),1.81)))))</f>
        <v>444.9608587873315</v>
      </c>
      <c r="J44" s="7">
        <v>110</v>
      </c>
      <c r="K44" s="6">
        <f>IF(J44&lt;75,,IF(J44&lt;75,,SUM(1.84523*(POWER((J44-75),1.348)))))</f>
        <v>222.5636477175478</v>
      </c>
      <c r="L44" s="8">
        <v>0</v>
      </c>
      <c r="M44" s="6">
        <f>IF(L44&lt;210,,IF(L44&lt;210,,SUM(0.188807*(POWER((L44-210),1.41)))))</f>
        <v>0</v>
      </c>
      <c r="N44" s="9">
        <v>2</v>
      </c>
      <c r="O44" s="10" t="s">
        <v>11</v>
      </c>
      <c r="P44" s="25">
        <v>55.2</v>
      </c>
      <c r="Q44" s="6">
        <f>IF(AND(N44&gt;0.55,N44&lt;4.14),ROUNDDOWN(0.19889*POWER((185-(N44*60+P44)),1.88),0),"0")</f>
        <v>14</v>
      </c>
      <c r="R44" s="11">
        <f>SUM(E44,G44,I44,K44,M44,Q44)</f>
        <v>769.647513173281</v>
      </c>
    </row>
    <row r="45" spans="1:18" ht="12.75">
      <c r="A45" s="2"/>
      <c r="B45" s="4" t="s">
        <v>42</v>
      </c>
      <c r="C45" s="4" t="s">
        <v>46</v>
      </c>
      <c r="D45" s="5">
        <v>0</v>
      </c>
      <c r="E45" s="6">
        <f>IF(D45&lt;1.5,,IF(D45&lt;1.5,,SUM(56.0211*(POWER((D45-1.5),1.05)))))</f>
        <v>0</v>
      </c>
      <c r="F45" s="5">
        <v>19</v>
      </c>
      <c r="G45" s="6">
        <f>IF(F45&lt;8,,IF(F45&lt;8,,SUM(7.86*(POWER((F45-8),1.1)))))</f>
        <v>109.88907045106879</v>
      </c>
      <c r="H45" s="5">
        <v>9.7</v>
      </c>
      <c r="I45" s="6">
        <f>IF(H45&lt;0.1,,IF(H45&gt;13,,SUM(46.0849*(POWER((13-H45),1.81)))))</f>
        <v>400.008187430575</v>
      </c>
      <c r="J45" s="7">
        <v>0</v>
      </c>
      <c r="K45" s="6">
        <f>IF(J45&lt;75,,IF(J45&lt;75,,SUM(1.84523*(POWER((J45-75),1.348)))))</f>
        <v>0</v>
      </c>
      <c r="L45" s="8">
        <v>281</v>
      </c>
      <c r="M45" s="6">
        <f>IF(L45&lt;210,,IF(L45&lt;210,,SUM(0.188807*(POWER((L45-210),1.41)))))</f>
        <v>76.9648386722439</v>
      </c>
      <c r="N45" s="9">
        <v>2</v>
      </c>
      <c r="O45" s="10" t="s">
        <v>11</v>
      </c>
      <c r="P45" s="25">
        <v>32.7</v>
      </c>
      <c r="Q45" s="6">
        <f>IF(AND(N45&gt;0.55,N45&lt;4.14),ROUNDDOWN(0.19889*POWER((185-(N45*60+P45)),1.88),0),"0")</f>
        <v>136</v>
      </c>
      <c r="R45" s="11">
        <f>SUM(E45,G45,I45,K45,M45,Q45)</f>
        <v>722.8620965538877</v>
      </c>
    </row>
    <row r="46" spans="1:18" ht="12.75">
      <c r="A46" s="2"/>
      <c r="B46" s="4" t="s">
        <v>45</v>
      </c>
      <c r="C46" s="4" t="s">
        <v>46</v>
      </c>
      <c r="D46" s="5">
        <v>0</v>
      </c>
      <c r="E46" s="6">
        <f>IF(D46&lt;1.5,,IF(D46&lt;1.5,,SUM(56.0211*(POWER((D46-1.5),1.05)))))</f>
        <v>0</v>
      </c>
      <c r="F46" s="5">
        <v>27</v>
      </c>
      <c r="G46" s="6">
        <f>IF(F46&lt;8,,IF(F46&lt;8,,SUM(7.86*(POWER((F46-8),1.1)))))</f>
        <v>200.47097707468077</v>
      </c>
      <c r="H46" s="5">
        <v>10.7</v>
      </c>
      <c r="I46" s="6">
        <f>IF(H46&lt;0.1,,IF(H46&gt;13,,SUM(46.0849*(POWER((13-H46),1.81)))))</f>
        <v>208.1066856638378</v>
      </c>
      <c r="J46" s="7">
        <v>105</v>
      </c>
      <c r="K46" s="6">
        <f>IF(J46&lt;75,,IF(J46&lt;75,,SUM(1.84523*(POWER((J46-75),1.348)))))</f>
        <v>180.80480093510224</v>
      </c>
      <c r="L46" s="8">
        <v>0</v>
      </c>
      <c r="M46" s="6">
        <f>IF(L46&lt;210,,IF(L46&lt;210,,SUM(0.188807*(POWER((L46-210),1.41)))))</f>
        <v>0</v>
      </c>
      <c r="N46" s="9">
        <v>2</v>
      </c>
      <c r="O46" s="10" t="s">
        <v>11</v>
      </c>
      <c r="P46" s="25">
        <v>52.5</v>
      </c>
      <c r="Q46" s="6">
        <f>IF(AND(N46&gt;0.55,N46&lt;4.14),ROUNDDOWN(0.19889*POWER((185-(N46*60+P46)),1.88),0),"0")</f>
        <v>22</v>
      </c>
      <c r="R46" s="11">
        <f>SUM(E46,G46,I46,K46,M46,Q46)</f>
        <v>611.3824636736208</v>
      </c>
    </row>
    <row r="47" spans="1:18" ht="12.75">
      <c r="A47" s="2"/>
      <c r="B47" s="4"/>
      <c r="C47" s="4"/>
      <c r="D47" s="5"/>
      <c r="E47" s="6"/>
      <c r="F47" s="5"/>
      <c r="G47" s="6"/>
      <c r="H47" s="5"/>
      <c r="I47" s="6"/>
      <c r="J47" s="7"/>
      <c r="K47" s="6"/>
      <c r="L47" s="8"/>
      <c r="M47" s="6"/>
      <c r="N47" s="9"/>
      <c r="O47" s="10"/>
      <c r="P47" s="25"/>
      <c r="Q47" s="6" t="str">
        <f>IF(AND(N47&gt;0.55,N47&lt;4.14),ROUNDDOWN(0.19889*POWER((185-(N47*60+P47)),1.88),0),"0")</f>
        <v>0</v>
      </c>
      <c r="R47" s="11">
        <f>R42+R43+R44+R45</f>
        <v>3861.0634327051393</v>
      </c>
    </row>
    <row r="48" spans="1:18" ht="12.75">
      <c r="A48" s="15"/>
      <c r="B48" s="13"/>
      <c r="C48" s="13"/>
      <c r="D48" s="14"/>
      <c r="E48" s="7"/>
      <c r="F48" s="14"/>
      <c r="G48" s="7"/>
      <c r="H48" s="14"/>
      <c r="I48" s="7"/>
      <c r="J48" s="7"/>
      <c r="K48" s="7"/>
      <c r="L48" s="13"/>
      <c r="M48" s="7"/>
      <c r="N48" s="9"/>
      <c r="O48" s="10"/>
      <c r="P48" s="25"/>
      <c r="Q48" s="6" t="str">
        <f>IF(AND(N48&gt;0.55,N48&lt;4.14),ROUNDDOWN(0.19889*POWER((185-(N48*60+P48)),1.88),0),"0")</f>
        <v>0</v>
      </c>
      <c r="R48" s="10"/>
    </row>
    <row r="49" spans="1:18" ht="12.75">
      <c r="A49" s="2"/>
      <c r="B49" s="4" t="s">
        <v>48</v>
      </c>
      <c r="C49" s="4" t="s">
        <v>52</v>
      </c>
      <c r="D49" s="5">
        <v>0</v>
      </c>
      <c r="E49" s="6">
        <f>IF(D49&lt;1.5,,IF(D49&lt;1.5,,SUM(56.0211*(POWER((D49-1.5),1.05)))))</f>
        <v>0</v>
      </c>
      <c r="F49" s="5">
        <v>40</v>
      </c>
      <c r="G49" s="6">
        <f>IF(F49&lt;8,,IF(F49&lt;8,,SUM(7.86*(POWER((F49-8),1.1)))))</f>
        <v>355.70299520808106</v>
      </c>
      <c r="H49" s="5">
        <v>9.4</v>
      </c>
      <c r="I49" s="6">
        <f>IF(H49&lt;0.1,,IF(H49&gt;13,,SUM(46.0849*(POWER((13-H49),1.81)))))</f>
        <v>468.23748220687145</v>
      </c>
      <c r="J49" s="7">
        <v>125</v>
      </c>
      <c r="K49" s="6">
        <f>IF(J49&lt;75,,IF(J49&lt;75,,SUM(1.84523*(POWER((J49-75),1.348)))))</f>
        <v>359.96648946090556</v>
      </c>
      <c r="L49" s="8">
        <v>0</v>
      </c>
      <c r="M49" s="6">
        <f>IF(L49&lt;210,,IF(L49&lt;210,,SUM(0.188807*(POWER((L49-210),1.41)))))</f>
        <v>0</v>
      </c>
      <c r="N49" s="9">
        <v>2</v>
      </c>
      <c r="O49" s="10" t="s">
        <v>11</v>
      </c>
      <c r="P49" s="25">
        <v>14.1</v>
      </c>
      <c r="Q49" s="6">
        <f>IF(AND(N49&gt;0.55,N49&lt;4.14),ROUNDDOWN(0.19889*POWER((185-(N49*60+P49)),1.88),0),"0")</f>
        <v>321</v>
      </c>
      <c r="R49" s="11">
        <f>SUM(E49,G49,I49,K49,M49,Q49)</f>
        <v>1504.906966875858</v>
      </c>
    </row>
    <row r="50" spans="1:18" ht="12.75">
      <c r="A50" s="2"/>
      <c r="B50" s="4" t="s">
        <v>50</v>
      </c>
      <c r="C50" s="4" t="s">
        <v>52</v>
      </c>
      <c r="D50" s="5">
        <v>0</v>
      </c>
      <c r="E50" s="6">
        <f>IF(D50&lt;1.5,,IF(D50&lt;1.5,,SUM(56.0211*(POWER((D50-1.5),1.05)))))</f>
        <v>0</v>
      </c>
      <c r="F50" s="5">
        <v>26</v>
      </c>
      <c r="G50" s="6">
        <f>IF(F50&lt;8,,IF(F50&lt;8,,SUM(7.86*(POWER((F50-8),1.1)))))</f>
        <v>188.8957999722035</v>
      </c>
      <c r="H50" s="5">
        <v>9.6</v>
      </c>
      <c r="I50" s="6">
        <f>IF(H50&lt;0.1,,IF(H50&gt;13,,SUM(46.0849*(POWER((13-H50),1.81)))))</f>
        <v>422.21677998073017</v>
      </c>
      <c r="J50" s="7">
        <v>0</v>
      </c>
      <c r="K50" s="6">
        <f>IF(J50&lt;75,,IF(J50&lt;75,,SUM(1.84523*(POWER((J50-75),1.348)))))</f>
        <v>0</v>
      </c>
      <c r="L50" s="8">
        <v>332</v>
      </c>
      <c r="M50" s="6">
        <f>IF(L50&lt;210,,IF(L50&lt;210,,SUM(0.188807*(POWER((L50-210),1.41)))))</f>
        <v>165.11459093801207</v>
      </c>
      <c r="N50" s="9">
        <v>2</v>
      </c>
      <c r="O50" s="10" t="s">
        <v>11</v>
      </c>
      <c r="P50" s="25">
        <v>16.3</v>
      </c>
      <c r="Q50" s="6">
        <f>IF(AND(N50&gt;0.55,N50&lt;4.14),ROUNDDOWN(0.19889*POWER((185-(N50*60+P50)),1.88),0),"0")</f>
        <v>295</v>
      </c>
      <c r="R50" s="11">
        <f>SUM(E50,G50,I50,K50,M50,Q50)</f>
        <v>1071.2271708909457</v>
      </c>
    </row>
    <row r="51" spans="1:18" ht="12.75">
      <c r="A51" s="2"/>
      <c r="B51" s="4" t="s">
        <v>47</v>
      </c>
      <c r="C51" s="4" t="s">
        <v>52</v>
      </c>
      <c r="D51" s="5">
        <v>0</v>
      </c>
      <c r="E51" s="6">
        <f>IF(D51&lt;1.5,,IF(D51&lt;1.5,,SUM(56.0211*(POWER((D51-1.5),1.05)))))</f>
        <v>0</v>
      </c>
      <c r="F51" s="5">
        <v>19</v>
      </c>
      <c r="G51" s="6">
        <f>IF(F51&lt;8,,IF(F51&lt;8,,SUM(7.86*(POWER((F51-8),1.1)))))</f>
        <v>109.88907045106879</v>
      </c>
      <c r="H51" s="5">
        <v>9.8</v>
      </c>
      <c r="I51" s="6">
        <f>IF(H51&lt;0.1,,IF(H51&gt;13,,SUM(46.0849*(POWER((13-H51),1.81)))))</f>
        <v>378.3381276191168</v>
      </c>
      <c r="J51" s="7">
        <v>115</v>
      </c>
      <c r="K51" s="6">
        <f>IF(J51&lt;75,,IF(J51&lt;75,,SUM(1.84523*(POWER((J51-75),1.348)))))</f>
        <v>266.4571479827842</v>
      </c>
      <c r="L51" s="8">
        <v>0</v>
      </c>
      <c r="M51" s="6">
        <f>IF(L51&lt;210,,IF(L51&lt;210,,SUM(0.188807*(POWER((L51-210),1.41)))))</f>
        <v>0</v>
      </c>
      <c r="N51" s="9">
        <v>2</v>
      </c>
      <c r="O51" s="10" t="s">
        <v>11</v>
      </c>
      <c r="P51" s="25">
        <v>29.6</v>
      </c>
      <c r="Q51" s="6">
        <f>IF(AND(N51&gt;0.55,N51&lt;4.14),ROUNDDOWN(0.19889*POWER((185-(N51*60+P51)),1.88),0),"0")</f>
        <v>162</v>
      </c>
      <c r="R51" s="11">
        <f>SUM(E51,G51,I51,K51,M51,Q51)</f>
        <v>916.6843460529698</v>
      </c>
    </row>
    <row r="52" spans="1:18" ht="12.75">
      <c r="A52" s="2"/>
      <c r="B52" s="4" t="s">
        <v>49</v>
      </c>
      <c r="C52" s="4" t="s">
        <v>52</v>
      </c>
      <c r="D52" s="5">
        <v>0</v>
      </c>
      <c r="E52" s="6">
        <f>IF(D52&lt;1.5,,IF(D52&lt;1.5,,SUM(56.0211*(POWER((D52-1.5),1.05)))))</f>
        <v>0</v>
      </c>
      <c r="F52" s="5">
        <v>25</v>
      </c>
      <c r="G52" s="6">
        <f>IF(F52&lt;8,,IF(F52&lt;8,,SUM(7.86*(POWER((F52-8),1.1)))))</f>
        <v>177.384782398604</v>
      </c>
      <c r="H52" s="5">
        <v>10.1</v>
      </c>
      <c r="I52" s="6">
        <f>IF(H52&lt;0.1,,IF(H52&gt;13,,SUM(46.0849*(POWER((13-H52),1.81)))))</f>
        <v>316.5913360585314</v>
      </c>
      <c r="J52" s="7">
        <v>105</v>
      </c>
      <c r="K52" s="6">
        <f>IF(J52&lt;75,,IF(J52&lt;75,,SUM(1.84523*(POWER((J52-75),1.348)))))</f>
        <v>180.80480093510224</v>
      </c>
      <c r="L52" s="8">
        <v>0</v>
      </c>
      <c r="M52" s="6">
        <f>IF(L52&lt;210,,IF(L52&lt;210,,SUM(0.188807*(POWER((L52-210),1.41)))))</f>
        <v>0</v>
      </c>
      <c r="N52" s="9">
        <v>2</v>
      </c>
      <c r="O52" s="10" t="s">
        <v>11</v>
      </c>
      <c r="P52" s="25">
        <v>39.9</v>
      </c>
      <c r="Q52" s="6">
        <f>IF(AND(N52&gt;0.55,N52&lt;4.14),ROUNDDOWN(0.19889*POWER((185-(N52*60+P52)),1.88),0),"0")</f>
        <v>85</v>
      </c>
      <c r="R52" s="11">
        <f>SUM(E52,G52,I52,K52,M52,Q52)</f>
        <v>759.7809193922376</v>
      </c>
    </row>
    <row r="53" spans="1:18" ht="12.75">
      <c r="A53" s="2"/>
      <c r="B53" s="4" t="s">
        <v>51</v>
      </c>
      <c r="C53" s="4" t="s">
        <v>52</v>
      </c>
      <c r="D53" s="5">
        <v>0</v>
      </c>
      <c r="E53" s="6">
        <f>IF(D53&lt;1.5,,IF(D53&lt;1.5,,SUM(56.0211*(POWER((D53-1.5),1.05)))))</f>
        <v>0</v>
      </c>
      <c r="F53" s="5">
        <v>28</v>
      </c>
      <c r="G53" s="6">
        <f>IF(F53&lt;8,,IF(F53&lt;8,,SUM(7.86*(POWER((F53-8),1.1)))))</f>
        <v>212.10726365428422</v>
      </c>
      <c r="H53" s="5">
        <v>10.2</v>
      </c>
      <c r="I53" s="6">
        <f>IF(H53&lt;0.1,,IF(H53&gt;13,,SUM(46.0849*(POWER((13-H53),1.81)))))</f>
        <v>297.1082328053258</v>
      </c>
      <c r="J53" s="7">
        <v>0</v>
      </c>
      <c r="K53" s="6">
        <f>IF(J53&lt;75,,IF(J53&lt;75,,SUM(1.84523*(POWER((J53-75),1.348)))))</f>
        <v>0</v>
      </c>
      <c r="L53" s="8">
        <v>322</v>
      </c>
      <c r="M53" s="6">
        <f>IF(L53&lt;210,,IF(L53&lt;210,,SUM(0.188807*(POWER((L53-210),1.41)))))</f>
        <v>146.35767562966475</v>
      </c>
      <c r="N53" s="9">
        <v>3</v>
      </c>
      <c r="O53" s="10" t="s">
        <v>11</v>
      </c>
      <c r="P53" s="25">
        <v>11.1</v>
      </c>
      <c r="Q53" s="6">
        <v>0</v>
      </c>
      <c r="R53" s="11">
        <f>SUM(E53,G53,I53,K53,M53,Q53)</f>
        <v>655.5731720892747</v>
      </c>
    </row>
    <row r="54" spans="1:18" ht="12.75">
      <c r="A54" s="2"/>
      <c r="B54" s="4"/>
      <c r="C54" s="4"/>
      <c r="D54" s="5"/>
      <c r="E54" s="6"/>
      <c r="F54" s="5"/>
      <c r="G54" s="6"/>
      <c r="H54" s="5"/>
      <c r="I54" s="6"/>
      <c r="J54" s="7"/>
      <c r="K54" s="6"/>
      <c r="L54" s="8"/>
      <c r="M54" s="6"/>
      <c r="N54" s="9"/>
      <c r="O54" s="10"/>
      <c r="P54" s="25"/>
      <c r="Q54" s="6" t="str">
        <f>IF(AND(N54&gt;0.55,N54&lt;4.14),ROUNDDOWN(0.19889*POWER((185-(N54*60+P54)),1.88),0),"0")</f>
        <v>0</v>
      </c>
      <c r="R54" s="11">
        <f>R49+R50+R51+R52</f>
        <v>4252.599403212011</v>
      </c>
    </row>
    <row r="55" spans="1:18" ht="12.75">
      <c r="A55" s="15"/>
      <c r="B55" s="13"/>
      <c r="C55" s="13"/>
      <c r="D55" s="14"/>
      <c r="E55" s="7"/>
      <c r="F55" s="14"/>
      <c r="G55" s="7"/>
      <c r="H55" s="14"/>
      <c r="I55" s="7"/>
      <c r="J55" s="7"/>
      <c r="K55" s="7"/>
      <c r="L55" s="13"/>
      <c r="M55" s="7"/>
      <c r="N55" s="9"/>
      <c r="O55" s="10"/>
      <c r="P55" s="25"/>
      <c r="Q55" s="6" t="str">
        <f>IF(AND(N55&gt;0.55,N55&lt;4.14),ROUNDDOWN(0.19889*POWER((185-(N55*60+P55)),1.88),0),"0")</f>
        <v>0</v>
      </c>
      <c r="R55" s="10"/>
    </row>
    <row r="56" spans="1:18" ht="12.75">
      <c r="A56" s="2"/>
      <c r="B56" s="4" t="s">
        <v>53</v>
      </c>
      <c r="C56" s="4" t="s">
        <v>58</v>
      </c>
      <c r="D56" s="5">
        <v>0</v>
      </c>
      <c r="E56" s="6">
        <f>IF(D56&lt;1.5,,IF(D56&lt;1.5,,SUM(56.0211*(POWER((D56-1.5),1.05)))))</f>
        <v>0</v>
      </c>
      <c r="F56" s="5">
        <v>26</v>
      </c>
      <c r="G56" s="6">
        <f>IF(F56&lt;8,,IF(F56&lt;8,,SUM(7.86*(POWER((F56-8),1.1)))))</f>
        <v>188.8957999722035</v>
      </c>
      <c r="H56" s="5">
        <v>9.7</v>
      </c>
      <c r="I56" s="6">
        <f>IF(H56&lt;0.1,,IF(H56&gt;13,,SUM(46.0849*(POWER((13-H56),1.81)))))</f>
        <v>400.008187430575</v>
      </c>
      <c r="J56" s="7">
        <v>120</v>
      </c>
      <c r="K56" s="6">
        <f>IF(J56&lt;75,,IF(J56&lt;75,,SUM(1.84523*(POWER((J56-75),1.348)))))</f>
        <v>312.306465579754</v>
      </c>
      <c r="L56" s="8">
        <v>0</v>
      </c>
      <c r="M56" s="6">
        <f>IF(L56&lt;210,,IF(L56&lt;210,,SUM(0.188807*(POWER((L56-210),1.41)))))</f>
        <v>0</v>
      </c>
      <c r="N56" s="9">
        <v>2</v>
      </c>
      <c r="O56" s="10" t="s">
        <v>11</v>
      </c>
      <c r="P56" s="25">
        <v>13.7</v>
      </c>
      <c r="Q56" s="6">
        <f>IF(AND(N56&gt;0.55,N56&lt;4.14),ROUNDDOWN(0.19889*POWER((185-(N56*60+P56)),1.88),0),"0")</f>
        <v>326</v>
      </c>
      <c r="R56" s="11">
        <f>SUM(E56,G56,I56,K56,M56,Q56)</f>
        <v>1227.2104529825324</v>
      </c>
    </row>
    <row r="57" spans="1:18" ht="12.75">
      <c r="A57" s="2"/>
      <c r="B57" s="4" t="s">
        <v>55</v>
      </c>
      <c r="C57" s="4" t="s">
        <v>58</v>
      </c>
      <c r="D57" s="5">
        <v>0</v>
      </c>
      <c r="E57" s="6">
        <f>IF(D57&lt;1.5,,IF(D57&lt;1.5,,SUM(56.0211*(POWER((D57-1.5),1.05)))))</f>
        <v>0</v>
      </c>
      <c r="F57" s="5">
        <v>21</v>
      </c>
      <c r="G57" s="6">
        <f>IF(F57&lt;8,,IF(F57&lt;8,,SUM(7.86*(POWER((F57-8),1.1)))))</f>
        <v>132.0566371193854</v>
      </c>
      <c r="H57" s="5">
        <v>9.3</v>
      </c>
      <c r="I57" s="6">
        <f>IF(H57&lt;0.1,,IF(H57&gt;13,,SUM(46.0849*(POWER((13-H57),1.81)))))</f>
        <v>492.04380698039967</v>
      </c>
      <c r="J57" s="7">
        <v>0</v>
      </c>
      <c r="K57" s="6">
        <f>IF(J57&lt;75,,IF(J57&lt;75,,SUM(1.84523*(POWER((J57-75),1.348)))))</f>
        <v>0</v>
      </c>
      <c r="L57" s="8">
        <v>349</v>
      </c>
      <c r="M57" s="6">
        <f>IF(L57&lt;210,,IF(L57&lt;210,,SUM(0.188807*(POWER((L57-210),1.41)))))</f>
        <v>198.4581597963821</v>
      </c>
      <c r="N57" s="9">
        <v>2</v>
      </c>
      <c r="O57" s="10" t="s">
        <v>11</v>
      </c>
      <c r="P57" s="25">
        <v>11.7</v>
      </c>
      <c r="Q57" s="6">
        <f>IF(AND(N57&gt;0.55,N57&lt;4.14),ROUNDDOWN(0.19889*POWER((185-(N57*60+P57)),1.88),0),"0")</f>
        <v>350</v>
      </c>
      <c r="R57" s="11">
        <f>SUM(E57,G57,I57,K57,M57,Q57)</f>
        <v>1172.5586038961674</v>
      </c>
    </row>
    <row r="58" spans="1:18" ht="12.75">
      <c r="A58" s="2"/>
      <c r="B58" s="4" t="s">
        <v>57</v>
      </c>
      <c r="C58" s="4" t="s">
        <v>58</v>
      </c>
      <c r="D58" s="5">
        <v>0</v>
      </c>
      <c r="E58" s="6">
        <f>IF(D58&lt;1.5,,IF(D58&lt;1.5,,SUM(56.0211*(POWER((D58-1.5),1.05)))))</f>
        <v>0</v>
      </c>
      <c r="F58" s="5">
        <v>20</v>
      </c>
      <c r="G58" s="6">
        <f>IF(F58&lt;8,,IF(F58&lt;8,,SUM(7.86*(POWER((F58-8),1.1)))))</f>
        <v>120.92662070803648</v>
      </c>
      <c r="H58" s="5">
        <v>10.8</v>
      </c>
      <c r="I58" s="6">
        <f>IF(H58&lt;0.1,,IF(H58&gt;13,,SUM(46.0849*(POWER((13-H58),1.81)))))</f>
        <v>192.01877809031788</v>
      </c>
      <c r="J58" s="7">
        <v>110</v>
      </c>
      <c r="K58" s="6">
        <f>IF(J58&lt;75,,IF(J58&lt;75,,SUM(1.84523*(POWER((J58-75),1.348)))))</f>
        <v>222.5636477175478</v>
      </c>
      <c r="L58" s="8">
        <v>0</v>
      </c>
      <c r="M58" s="6">
        <f>IF(L58&lt;210,,IF(L58&lt;210,,SUM(0.188807*(POWER((L58-210),1.41)))))</f>
        <v>0</v>
      </c>
      <c r="N58" s="9">
        <v>2</v>
      </c>
      <c r="O58" s="10" t="s">
        <v>11</v>
      </c>
      <c r="P58" s="25" t="s">
        <v>111</v>
      </c>
      <c r="Q58" s="6">
        <f>IF(AND(N58&gt;0.55,N58&lt;4.14),ROUNDDOWN(0.19889*POWER((185-(N58*60+P58)),1.88),0),"0")</f>
        <v>416</v>
      </c>
      <c r="R58" s="11">
        <f>SUM(E58,G58,I58,K58,M58,Q58)</f>
        <v>951.5090465159021</v>
      </c>
    </row>
    <row r="59" spans="1:18" ht="12.75">
      <c r="A59" s="2"/>
      <c r="B59" s="4" t="s">
        <v>54</v>
      </c>
      <c r="C59" s="4" t="s">
        <v>58</v>
      </c>
      <c r="D59" s="5">
        <v>0</v>
      </c>
      <c r="E59" s="6">
        <f>IF(D59&lt;1.5,,IF(D59&lt;1.5,,SUM(56.0211*(POWER((D59-1.5),1.05)))))</f>
        <v>0</v>
      </c>
      <c r="F59" s="5">
        <v>24</v>
      </c>
      <c r="G59" s="6">
        <f>IF(F59&lt;8,,IF(F59&lt;8,,SUM(7.86*(POWER((F59-8),1.1)))))</f>
        <v>165.9413148587992</v>
      </c>
      <c r="H59" s="5">
        <v>9.7</v>
      </c>
      <c r="I59" s="6">
        <f>IF(H59&lt;0.1,,IF(H59&gt;13,,SUM(46.0849*(POWER((13-H59),1.81)))))</f>
        <v>400.008187430575</v>
      </c>
      <c r="J59" s="7">
        <v>0</v>
      </c>
      <c r="K59" s="6">
        <f>IF(J59&lt;75,,IF(J59&lt;75,,SUM(1.84523*(POWER((J59-75),1.348)))))</f>
        <v>0</v>
      </c>
      <c r="L59" s="8">
        <v>308</v>
      </c>
      <c r="M59" s="6">
        <f>IF(L59&lt;210,,IF(L59&lt;210,,SUM(0.188807*(POWER((L59-210),1.41)))))</f>
        <v>121.2402598235447</v>
      </c>
      <c r="N59" s="9">
        <v>2</v>
      </c>
      <c r="O59" s="10" t="s">
        <v>11</v>
      </c>
      <c r="P59" s="25" t="s">
        <v>109</v>
      </c>
      <c r="Q59" s="6">
        <f>IF(AND(N59&gt;0.55,N59&lt;4.14),ROUNDDOWN(0.19889*POWER((185-(N59*60+P59)),1.88),0),"0")</f>
        <v>224</v>
      </c>
      <c r="R59" s="11">
        <f>SUM(E59,G59,I59,K59,M59,Q59)</f>
        <v>911.189762112919</v>
      </c>
    </row>
    <row r="60" spans="1:18" ht="12.75">
      <c r="A60" s="2"/>
      <c r="B60" s="4" t="s">
        <v>56</v>
      </c>
      <c r="C60" s="4" t="s">
        <v>58</v>
      </c>
      <c r="D60" s="5">
        <v>0</v>
      </c>
      <c r="E60" s="6">
        <f>IF(D60&lt;1.5,,IF(D60&lt;1.5,,SUM(56.0211*(POWER((D60-1.5),1.05)))))</f>
        <v>0</v>
      </c>
      <c r="F60" s="5">
        <v>24</v>
      </c>
      <c r="G60" s="6">
        <f>IF(F60&lt;8,,IF(F60&lt;8,,SUM(7.86*(POWER((F60-8),1.1)))))</f>
        <v>165.9413148587992</v>
      </c>
      <c r="H60" s="5">
        <v>9.7</v>
      </c>
      <c r="I60" s="6">
        <f>IF(H60&lt;0.1,,IF(H60&gt;13,,SUM(46.0849*(POWER((13-H60),1.81)))))</f>
        <v>400.008187430575</v>
      </c>
      <c r="J60" s="7">
        <v>0</v>
      </c>
      <c r="K60" s="6">
        <f>IF(J60&lt;75,,IF(J60&lt;75,,SUM(1.84523*(POWER((J60-75),1.348)))))</f>
        <v>0</v>
      </c>
      <c r="L60" s="8">
        <v>270</v>
      </c>
      <c r="M60" s="6">
        <f>IF(L60&lt;210,,IF(L60&lt;210,,SUM(0.188807*(POWER((L60-210),1.41)))))</f>
        <v>60.703167710990364</v>
      </c>
      <c r="N60" s="9">
        <v>2</v>
      </c>
      <c r="O60" s="10" t="s">
        <v>11</v>
      </c>
      <c r="P60" s="25">
        <v>17.5</v>
      </c>
      <c r="Q60" s="6">
        <f>IF(AND(N60&gt;0.55,N60&lt;4.14),ROUNDDOWN(0.19889*POWER((185-(N60*60+P60)),1.88),0),"0")</f>
        <v>282</v>
      </c>
      <c r="R60" s="11">
        <f>SUM(E60,G60,I60,K60,M60,Q60)</f>
        <v>908.6526700003645</v>
      </c>
    </row>
    <row r="61" spans="1:18" ht="12.75">
      <c r="A61" s="2"/>
      <c r="B61" s="4"/>
      <c r="C61" s="4"/>
      <c r="D61" s="5"/>
      <c r="E61" s="6"/>
      <c r="F61" s="5"/>
      <c r="G61" s="6"/>
      <c r="H61" s="5"/>
      <c r="I61" s="6"/>
      <c r="J61" s="7"/>
      <c r="K61" s="6"/>
      <c r="L61" s="8"/>
      <c r="M61" s="6"/>
      <c r="N61" s="9"/>
      <c r="O61" s="10"/>
      <c r="P61" s="25"/>
      <c r="Q61" s="6" t="str">
        <f>IF(AND(N61&gt;0.55,N61&lt;4.14),ROUNDDOWN(0.19889*POWER((185-(N61*60+P61)),1.88),0),"0")</f>
        <v>0</v>
      </c>
      <c r="R61" s="11">
        <f>R56+R57+R58+R59</f>
        <v>4262.467865507521</v>
      </c>
    </row>
    <row r="62" spans="1:18" ht="12.75">
      <c r="A62" s="15"/>
      <c r="B62" s="13"/>
      <c r="C62" s="13"/>
      <c r="D62" s="14"/>
      <c r="E62" s="7"/>
      <c r="F62" s="14"/>
      <c r="G62" s="7"/>
      <c r="H62" s="14"/>
      <c r="I62" s="7"/>
      <c r="J62" s="7"/>
      <c r="K62" s="7"/>
      <c r="L62" s="13"/>
      <c r="M62" s="7"/>
      <c r="N62" s="9"/>
      <c r="O62" s="10"/>
      <c r="P62" s="25"/>
      <c r="Q62" s="6" t="str">
        <f>IF(AND(N62&gt;0.55,N62&lt;4.14),ROUNDDOWN(0.19889*POWER((185-(N62*60+P62)),1.88),0),"0")</f>
        <v>0</v>
      </c>
      <c r="R62" s="10"/>
    </row>
    <row r="63" spans="1:18" ht="12.75">
      <c r="A63" s="2"/>
      <c r="B63" s="4" t="s">
        <v>78</v>
      </c>
      <c r="C63" s="4" t="s">
        <v>92</v>
      </c>
      <c r="D63" s="5">
        <v>0</v>
      </c>
      <c r="E63" s="6">
        <f>IF(D63&lt;1.5,,IF(D63&lt;1.5,,SUM(56.0211*(POWER((D63-1.5),1.05)))))</f>
        <v>0</v>
      </c>
      <c r="F63" s="5">
        <v>30</v>
      </c>
      <c r="G63" s="6">
        <f>IF(F63&lt;8,,IF(F63&lt;8,,SUM(7.86*(POWER((F63-8),1.1)))))</f>
        <v>235.55237906447334</v>
      </c>
      <c r="H63" s="5">
        <v>9.2</v>
      </c>
      <c r="I63" s="6">
        <f>IF(H63&lt;0.1,,IF(H63&gt;13,,SUM(46.0849*(POWER((13-H63),1.81)))))</f>
        <v>516.3770823423826</v>
      </c>
      <c r="J63" s="7">
        <v>120</v>
      </c>
      <c r="K63" s="6">
        <f>IF(J63&lt;75,,IF(J63&lt;75,,SUM(1.84523*(POWER((J63-75),1.348)))))</f>
        <v>312.306465579754</v>
      </c>
      <c r="L63" s="8">
        <v>0</v>
      </c>
      <c r="M63" s="6">
        <f>IF(L63&lt;210,,IF(L63&lt;210,,SUM(0.188807*(POWER((L63-210),1.41)))))</f>
        <v>0</v>
      </c>
      <c r="N63" s="9">
        <v>2</v>
      </c>
      <c r="O63" s="10" t="s">
        <v>11</v>
      </c>
      <c r="P63" s="25" t="s">
        <v>112</v>
      </c>
      <c r="Q63" s="6">
        <f>IF(AND(N63&gt;0.55,N63&lt;4.14),ROUNDDOWN(0.19889*POWER((185-(N63*60+P63)),1.88),0),"0")</f>
        <v>506</v>
      </c>
      <c r="R63" s="11">
        <f>SUM(E63,G63,I63,K63,M63,Q63)</f>
        <v>1570.23592698661</v>
      </c>
    </row>
    <row r="64" spans="1:18" ht="12.75">
      <c r="A64" s="2"/>
      <c r="B64" s="4" t="s">
        <v>81</v>
      </c>
      <c r="C64" s="4" t="s">
        <v>92</v>
      </c>
      <c r="D64" s="5">
        <v>0</v>
      </c>
      <c r="E64" s="6">
        <f>IF(D64&lt;1.5,,IF(D64&lt;1.5,,SUM(56.0211*(POWER((D64-1.5),1.05)))))</f>
        <v>0</v>
      </c>
      <c r="F64" s="5">
        <v>27</v>
      </c>
      <c r="G64" s="6">
        <f>IF(F64&lt;8,,IF(F64&lt;8,,SUM(7.86*(POWER((F64-8),1.1)))))</f>
        <v>200.47097707468077</v>
      </c>
      <c r="H64" s="5">
        <v>8.7</v>
      </c>
      <c r="I64" s="6">
        <f>IF(H64&lt;0.1,,IF(H64&gt;13,,SUM(46.0849*(POWER((13-H64),1.81)))))</f>
        <v>645.8572722783167</v>
      </c>
      <c r="J64" s="7">
        <v>0</v>
      </c>
      <c r="K64" s="6">
        <f>IF(J64&lt;75,,IF(J64&lt;75,,SUM(1.84523*(POWER((J64-75),1.348)))))</f>
        <v>0</v>
      </c>
      <c r="L64" s="8">
        <v>333</v>
      </c>
      <c r="M64" s="6">
        <f>IF(L64&lt;210,,IF(L64&lt;210,,SUM(0.188807*(POWER((L64-210),1.41)))))</f>
        <v>167.02608392506687</v>
      </c>
      <c r="N64" s="9">
        <v>1</v>
      </c>
      <c r="O64" s="10" t="s">
        <v>11</v>
      </c>
      <c r="P64" s="25">
        <v>58.3</v>
      </c>
      <c r="Q64" s="6">
        <f>IF(AND(N64&gt;0.55,N64&lt;4.14),ROUNDDOWN(0.19889*POWER((185-(N64*60+P64)),1.88),0),"0")</f>
        <v>534</v>
      </c>
      <c r="R64" s="11">
        <f>SUM(E64,G64,I64,K64,M64,Q64)</f>
        <v>1547.3543332780644</v>
      </c>
    </row>
    <row r="65" spans="1:18" ht="12.75">
      <c r="A65" s="2"/>
      <c r="B65" s="4" t="s">
        <v>80</v>
      </c>
      <c r="C65" s="4" t="s">
        <v>92</v>
      </c>
      <c r="D65" s="5">
        <v>0</v>
      </c>
      <c r="E65" s="6">
        <f>IF(D65&lt;1.5,,IF(D65&lt;1.5,,SUM(56.0211*(POWER((D65-1.5),1.05)))))</f>
        <v>0</v>
      </c>
      <c r="F65" s="5">
        <v>34</v>
      </c>
      <c r="G65" s="6">
        <f>IF(F65&lt;8,,IF(F65&lt;8,,SUM(7.86*(POWER((F65-8),1.1)))))</f>
        <v>283.06959843268504</v>
      </c>
      <c r="H65" s="5">
        <v>9.5</v>
      </c>
      <c r="I65" s="6">
        <f>IF(H65&lt;0.1,,IF(H65&gt;13,,SUM(46.0849*(POWER((13-H65),1.81)))))</f>
        <v>444.9608587873315</v>
      </c>
      <c r="J65" s="7">
        <v>0</v>
      </c>
      <c r="K65" s="6">
        <f>IF(J65&lt;75,,IF(J65&lt;75,,SUM(1.84523*(POWER((J65-75),1.348)))))</f>
        <v>0</v>
      </c>
      <c r="L65" s="8">
        <v>354</v>
      </c>
      <c r="M65" s="6">
        <f>IF(L65&lt;210,,IF(L65&lt;210,,SUM(0.188807*(POWER((L65-210),1.41)))))</f>
        <v>208.59755108137924</v>
      </c>
      <c r="N65" s="9">
        <v>2</v>
      </c>
      <c r="O65" s="10" t="s">
        <v>11</v>
      </c>
      <c r="P65" s="25" t="s">
        <v>113</v>
      </c>
      <c r="Q65" s="6">
        <f>IF(AND(N65&gt;0.55,N65&lt;4.14),ROUNDDOWN(0.19889*POWER((185-(N65*60+P65)),1.88),0),"0")</f>
        <v>504</v>
      </c>
      <c r="R65" s="11">
        <f>SUM(E65,G65,I65,K65,M65,Q65)</f>
        <v>1440.6280083013958</v>
      </c>
    </row>
    <row r="66" spans="1:18" ht="12.75">
      <c r="A66" s="2"/>
      <c r="B66" s="4" t="s">
        <v>79</v>
      </c>
      <c r="C66" s="4" t="s">
        <v>92</v>
      </c>
      <c r="D66" s="5">
        <v>0</v>
      </c>
      <c r="E66" s="6">
        <f>IF(D66&lt;1.5,,IF(D66&lt;1.5,,SUM(56.0211*(POWER((D66-1.5),1.05)))))</f>
        <v>0</v>
      </c>
      <c r="F66" s="5">
        <v>29</v>
      </c>
      <c r="G66" s="6">
        <f>IF(F66&lt;8,,IF(F66&lt;8,,SUM(7.86*(POWER((F66-8),1.1)))))</f>
        <v>223.80190053088643</v>
      </c>
      <c r="H66" s="5">
        <v>9.6</v>
      </c>
      <c r="I66" s="6">
        <f>IF(H66&lt;0.1,,IF(H66&gt;13,,SUM(46.0849*(POWER((13-H66),1.81)))))</f>
        <v>422.21677998073017</v>
      </c>
      <c r="J66" s="7">
        <v>0</v>
      </c>
      <c r="K66" s="6">
        <f>IF(J66&lt;75,,IF(J66&lt;75,,SUM(1.84523*(POWER((J66-75),1.348)))))</f>
        <v>0</v>
      </c>
      <c r="L66" s="8">
        <v>376</v>
      </c>
      <c r="M66" s="6">
        <f>IF(L66&lt;210,,IF(L66&lt;210,,SUM(0.188807*(POWER((L66-210),1.41)))))</f>
        <v>254.90038757926186</v>
      </c>
      <c r="N66" s="9">
        <v>2</v>
      </c>
      <c r="O66" s="10" t="s">
        <v>11</v>
      </c>
      <c r="P66" s="25">
        <v>10.8</v>
      </c>
      <c r="Q66" s="6">
        <f>IF(AND(N66&gt;0.55,N66&lt;4.14),ROUNDDOWN(0.19889*POWER((185-(N66*60+P66)),1.88),0),"0")</f>
        <v>361</v>
      </c>
      <c r="R66" s="11">
        <f>SUM(E66,G66,I66,K66,M66,Q66)</f>
        <v>1261.9190680908785</v>
      </c>
    </row>
    <row r="67" spans="1:18" ht="12.75">
      <c r="A67" s="2"/>
      <c r="B67" s="4" t="s">
        <v>77</v>
      </c>
      <c r="C67" s="4" t="s">
        <v>92</v>
      </c>
      <c r="D67" s="5">
        <v>0</v>
      </c>
      <c r="E67" s="6">
        <f>IF(D67&lt;1.5,,IF(D67&lt;1.5,,SUM(56.0211*(POWER((D67-1.5),1.05)))))</f>
        <v>0</v>
      </c>
      <c r="F67" s="5">
        <v>34</v>
      </c>
      <c r="G67" s="6">
        <f>IF(F67&lt;8,,IF(F67&lt;8,,SUM(7.86*(POWER((F67-8),1.1)))))</f>
        <v>283.06959843268504</v>
      </c>
      <c r="H67" s="5">
        <v>10</v>
      </c>
      <c r="I67" s="6">
        <f>IF(H67&lt;0.1,,IF(H67&gt;13,,SUM(46.0849*(POWER((13-H67),1.81)))))</f>
        <v>336.626359596566</v>
      </c>
      <c r="J67" s="7">
        <v>133</v>
      </c>
      <c r="K67" s="6">
        <f>IF(J67&lt;75,,IF(J67&lt;75,,SUM(1.84523*(POWER((J67-75),1.348)))))</f>
        <v>439.6949140192264</v>
      </c>
      <c r="L67" s="8">
        <v>0</v>
      </c>
      <c r="M67" s="6">
        <f>IF(L67&lt;210,,IF(L67&lt;210,,SUM(0.188807*(POWER((L67-210),1.41)))))</f>
        <v>0</v>
      </c>
      <c r="N67" s="9">
        <v>0</v>
      </c>
      <c r="O67" s="10" t="s">
        <v>11</v>
      </c>
      <c r="P67" s="25">
        <v>0</v>
      </c>
      <c r="Q67" s="6" t="str">
        <f>IF(AND(N67&gt;0.55,N67&lt;4.14),ROUNDDOWN(0.19889*POWER((185-(N67*60+P67)),1.88),0),"0")</f>
        <v>0</v>
      </c>
      <c r="R67" s="11">
        <f>SUM(E67,G67,I67,K67,M67,Q67)</f>
        <v>1059.3908720484774</v>
      </c>
    </row>
    <row r="68" spans="1:18" ht="12.75">
      <c r="A68" s="2"/>
      <c r="B68" s="4"/>
      <c r="C68" s="4"/>
      <c r="D68" s="5"/>
      <c r="E68" s="6"/>
      <c r="F68" s="5"/>
      <c r="G68" s="6"/>
      <c r="H68" s="5"/>
      <c r="I68" s="6"/>
      <c r="J68" s="7"/>
      <c r="K68" s="6"/>
      <c r="L68" s="8"/>
      <c r="M68" s="6"/>
      <c r="N68" s="9"/>
      <c r="O68" s="10"/>
      <c r="P68" s="25"/>
      <c r="Q68" s="6" t="str">
        <f>IF(AND(N68&gt;0.55,N68&lt;4.14),ROUNDDOWN(0.19889*POWER((185-(N68*60+P68)),1.88),0),"0")</f>
        <v>0</v>
      </c>
      <c r="R68" s="11">
        <f>R63+R64+R65+R66</f>
        <v>5820.137336656949</v>
      </c>
    </row>
    <row r="69" spans="1:18" ht="12.75">
      <c r="A69" s="15"/>
      <c r="B69" s="13"/>
      <c r="C69" s="13"/>
      <c r="D69" s="14"/>
      <c r="E69" s="7"/>
      <c r="F69" s="14"/>
      <c r="G69" s="7"/>
      <c r="H69" s="14"/>
      <c r="I69" s="7"/>
      <c r="J69" s="7"/>
      <c r="K69" s="7"/>
      <c r="L69" s="13"/>
      <c r="M69" s="7"/>
      <c r="N69" s="9"/>
      <c r="O69" s="10"/>
      <c r="P69" s="25"/>
      <c r="Q69" s="6" t="str">
        <f>IF(AND(N69&gt;0.55,N69&lt;4.14),ROUNDDOWN(0.19889*POWER((185-(N69*60+P69)),1.88),0),"0")</f>
        <v>0</v>
      </c>
      <c r="R69" s="10"/>
    </row>
    <row r="70" spans="1:18" ht="12.75">
      <c r="A70" s="2"/>
      <c r="B70" s="4" t="s">
        <v>59</v>
      </c>
      <c r="C70" s="4" t="s">
        <v>64</v>
      </c>
      <c r="D70" s="5">
        <v>0</v>
      </c>
      <c r="E70" s="6">
        <f>IF(D70&lt;1.5,,IF(D70&lt;1.5,,SUM(56.0211*(POWER((D70-1.5),1.05)))))</f>
        <v>0</v>
      </c>
      <c r="F70" s="5">
        <v>26</v>
      </c>
      <c r="G70" s="6">
        <f>IF(F70&lt;8,,IF(F70&lt;8,,SUM(7.86*(POWER((F70-8),1.1)))))</f>
        <v>188.8957999722035</v>
      </c>
      <c r="H70" s="5">
        <v>8.5</v>
      </c>
      <c r="I70" s="6">
        <f>IF(H70&lt;0.1,,IF(H70&gt;13,,SUM(46.0849*(POWER((13-H70),1.81)))))</f>
        <v>701.2506864315098</v>
      </c>
      <c r="J70" s="7">
        <v>144</v>
      </c>
      <c r="K70" s="6">
        <f>IF(J70&lt;75,,IF(J70&lt;75,,SUM(1.84523*(POWER((J70-75),1.348)))))</f>
        <v>555.6727262913595</v>
      </c>
      <c r="L70" s="8">
        <v>0</v>
      </c>
      <c r="M70" s="6">
        <f>IF(L70&lt;210,,IF(L70&lt;210,,SUM(0.188807*(POWER((L70-210),1.41)))))</f>
        <v>0</v>
      </c>
      <c r="N70" s="9">
        <v>1</v>
      </c>
      <c r="O70" s="10" t="s">
        <v>11</v>
      </c>
      <c r="P70" s="25">
        <v>59.5</v>
      </c>
      <c r="Q70" s="6">
        <f>IF(AND(N70&gt;0.55,N70&lt;4.14),ROUNDDOWN(0.19889*POWER((185-(N70*60+P70)),1.88),0),"0")</f>
        <v>516</v>
      </c>
      <c r="R70" s="11">
        <f>SUM(E70,G70,I70,K70,M70,Q70)</f>
        <v>1961.8192126950728</v>
      </c>
    </row>
    <row r="71" spans="1:18" ht="12.75">
      <c r="A71" s="2"/>
      <c r="B71" s="4" t="s">
        <v>60</v>
      </c>
      <c r="C71" s="4" t="s">
        <v>64</v>
      </c>
      <c r="D71" s="5">
        <v>0</v>
      </c>
      <c r="E71" s="6">
        <f>IF(D71&lt;1.5,,IF(D71&lt;1.5,,SUM(56.0211*(POWER((D71-1.5),1.05)))))</f>
        <v>0</v>
      </c>
      <c r="F71" s="5">
        <v>25</v>
      </c>
      <c r="G71" s="6">
        <f>IF(F71&lt;8,,IF(F71&lt;8,,SUM(7.86*(POWER((F71-8),1.1)))))</f>
        <v>177.384782398604</v>
      </c>
      <c r="H71" s="5">
        <v>8.5</v>
      </c>
      <c r="I71" s="6">
        <f>IF(H71&lt;0.1,,IF(H71&gt;13,,SUM(46.0849*(POWER((13-H71),1.81)))))</f>
        <v>701.2506864315098</v>
      </c>
      <c r="J71" s="7">
        <v>115</v>
      </c>
      <c r="K71" s="6">
        <f>IF(J71&lt;75,,IF(J71&lt;75,,SUM(1.84523*(POWER((J71-75),1.348)))))</f>
        <v>266.4571479827842</v>
      </c>
      <c r="L71" s="8">
        <v>0</v>
      </c>
      <c r="M71" s="6">
        <f>IF(L71&lt;210,,IF(L71&lt;210,,SUM(0.188807*(POWER((L71-210),1.41)))))</f>
        <v>0</v>
      </c>
      <c r="N71" s="9">
        <v>2</v>
      </c>
      <c r="O71" s="10" t="s">
        <v>11</v>
      </c>
      <c r="P71" s="25" t="s">
        <v>114</v>
      </c>
      <c r="Q71" s="6">
        <f>IF(AND(N71&gt;0.55,N71&lt;4.14),ROUNDDOWN(0.19889*POWER((185-(N71*60+P71)),1.88),0),"0")</f>
        <v>444</v>
      </c>
      <c r="R71" s="11">
        <f>SUM(E71,G71,I71,K71,M71,Q71)</f>
        <v>1589.092616812898</v>
      </c>
    </row>
    <row r="72" spans="1:18" ht="12.75">
      <c r="A72" s="2"/>
      <c r="B72" s="4" t="s">
        <v>61</v>
      </c>
      <c r="C72" s="4" t="s">
        <v>64</v>
      </c>
      <c r="D72" s="5">
        <v>0</v>
      </c>
      <c r="E72" s="6">
        <f>IF(D72&lt;1.5,,IF(D72&lt;1.5,,SUM(56.0211*(POWER((D72-1.5),1.05)))))</f>
        <v>0</v>
      </c>
      <c r="F72" s="5">
        <v>42</v>
      </c>
      <c r="G72" s="6">
        <f>IF(F72&lt;8,,IF(F72&lt;8,,SUM(7.86*(POWER((F72-8),1.1)))))</f>
        <v>380.23260486519746</v>
      </c>
      <c r="H72" s="5">
        <v>9.1</v>
      </c>
      <c r="I72" s="6">
        <f>IF(H72&lt;0.1,,IF(H72&gt;13,,SUM(46.0849*(POWER((13-H72),1.81)))))</f>
        <v>541.2346446297986</v>
      </c>
      <c r="J72" s="7">
        <v>0</v>
      </c>
      <c r="K72" s="6">
        <f>IF(J72&lt;75,,IF(J72&lt;75,,SUM(1.84523*(POWER((J72-75),1.348)))))</f>
        <v>0</v>
      </c>
      <c r="L72" s="8">
        <v>348</v>
      </c>
      <c r="M72" s="6">
        <f>IF(L72&lt;210,,IF(L72&lt;210,,SUM(0.188807*(POWER((L72-210),1.41)))))</f>
        <v>196.44799629493463</v>
      </c>
      <c r="N72" s="9">
        <v>2</v>
      </c>
      <c r="O72" s="10" t="s">
        <v>11</v>
      </c>
      <c r="P72" s="25" t="s">
        <v>116</v>
      </c>
      <c r="Q72" s="6">
        <f>IF(AND(N72&gt;0.55,N72&lt;4.14),ROUNDDOWN(0.19889*POWER((185-(N72*60+P72)),1.88),0),"0")</f>
        <v>470</v>
      </c>
      <c r="R72" s="11">
        <f>SUM(E72,G72,I72,K72,M72,Q72)</f>
        <v>1587.9152457899306</v>
      </c>
    </row>
    <row r="73" spans="1:18" ht="12.75">
      <c r="A73" s="2"/>
      <c r="B73" s="4" t="s">
        <v>63</v>
      </c>
      <c r="C73" s="4" t="s">
        <v>64</v>
      </c>
      <c r="D73" s="5">
        <v>0</v>
      </c>
      <c r="E73" s="6">
        <f>IF(D73&lt;1.5,,IF(D73&lt;1.5,,SUM(56.0211*(POWER((D73-1.5),1.05)))))</f>
        <v>0</v>
      </c>
      <c r="F73" s="5">
        <v>42</v>
      </c>
      <c r="G73" s="6">
        <f>IF(F73&lt;8,,IF(F73&lt;8,,SUM(7.86*(POWER((F73-8),1.1)))))</f>
        <v>380.23260486519746</v>
      </c>
      <c r="H73" s="5">
        <v>9.2</v>
      </c>
      <c r="I73" s="6">
        <f>IF(H73&lt;0.1,,IF(H73&gt;13,,SUM(46.0849*(POWER((13-H73),1.81)))))</f>
        <v>516.3770823423826</v>
      </c>
      <c r="J73" s="7">
        <v>0</v>
      </c>
      <c r="K73" s="6">
        <f>IF(J73&lt;75,,IF(J73&lt;75,,SUM(1.84523*(POWER((J73-75),1.348)))))</f>
        <v>0</v>
      </c>
      <c r="L73" s="8">
        <v>330</v>
      </c>
      <c r="M73" s="6">
        <f>IF(L73&lt;210,,IF(L73&lt;210,,SUM(0.188807*(POWER((L73-210),1.41)))))</f>
        <v>161.31087561662866</v>
      </c>
      <c r="N73" s="9">
        <v>2</v>
      </c>
      <c r="O73" s="10" t="s">
        <v>11</v>
      </c>
      <c r="P73" s="25" t="s">
        <v>117</v>
      </c>
      <c r="Q73" s="6">
        <f>IF(AND(N73&gt;0.55,N73&lt;4.14),ROUNDDOWN(0.19889*POWER((185-(N73*60+P73)),1.88),0),"0")</f>
        <v>397</v>
      </c>
      <c r="R73" s="11">
        <f>SUM(E73,G73,I73,K73,M73,Q73)</f>
        <v>1454.9205628242087</v>
      </c>
    </row>
    <row r="74" spans="1:18" ht="12.75">
      <c r="A74" s="2"/>
      <c r="B74" s="4" t="s">
        <v>62</v>
      </c>
      <c r="C74" s="4" t="s">
        <v>64</v>
      </c>
      <c r="D74" s="5">
        <v>0</v>
      </c>
      <c r="E74" s="6">
        <f>IF(D74&lt;1.5,,IF(D74&lt;1.5,,SUM(56.0211*(POWER((D74-1.5),1.05)))))</f>
        <v>0</v>
      </c>
      <c r="F74" s="5">
        <v>21</v>
      </c>
      <c r="G74" s="6">
        <f>IF(F74&lt;8,,IF(F74&lt;8,,SUM(7.86*(POWER((F74-8),1.1)))))</f>
        <v>132.0566371193854</v>
      </c>
      <c r="H74" s="5">
        <v>8.9</v>
      </c>
      <c r="I74" s="6">
        <f>IF(H74&lt;0.1,,IF(H74&gt;13,,SUM(46.0849*(POWER((13-H74),1.81)))))</f>
        <v>592.5123815699454</v>
      </c>
      <c r="J74" s="7">
        <v>0</v>
      </c>
      <c r="K74" s="6">
        <f>IF(J74&lt;75,,IF(J74&lt;75,,SUM(1.84523*(POWER((J74-75),1.348)))))</f>
        <v>0</v>
      </c>
      <c r="L74" s="8">
        <v>352</v>
      </c>
      <c r="M74" s="6">
        <f>IF(L74&lt;210,,IF(L74&lt;210,,SUM(0.188807*(POWER((L74-210),1.41)))))</f>
        <v>204.5241786560742</v>
      </c>
      <c r="N74" s="9">
        <v>2</v>
      </c>
      <c r="O74" s="10" t="s">
        <v>11</v>
      </c>
      <c r="P74" s="25" t="s">
        <v>115</v>
      </c>
      <c r="Q74" s="6">
        <f>IF(AND(N74&gt;0.55,N74&lt;4.14),ROUNDDOWN(0.19889*POWER((185-(N74*60+P74)),1.88),0),"0")</f>
        <v>474</v>
      </c>
      <c r="R74" s="11">
        <f>SUM(E74,G74,I74,K74,M74,Q74)</f>
        <v>1403.093197345405</v>
      </c>
    </row>
    <row r="75" spans="1:18" ht="12.75">
      <c r="A75" s="2"/>
      <c r="B75" s="4"/>
      <c r="C75" s="4"/>
      <c r="D75" s="5"/>
      <c r="E75" s="6"/>
      <c r="F75" s="5"/>
      <c r="G75" s="6"/>
      <c r="H75" s="5"/>
      <c r="I75" s="6"/>
      <c r="J75" s="7"/>
      <c r="K75" s="6"/>
      <c r="L75" s="8"/>
      <c r="M75" s="6"/>
      <c r="N75" s="9"/>
      <c r="O75" s="10"/>
      <c r="P75" s="25"/>
      <c r="Q75" s="6" t="str">
        <f>IF(AND(N75&gt;0.55,N75&lt;4.14),ROUNDDOWN(0.19889*POWER((185-(N75*60+P75)),1.88),0),"0")</f>
        <v>0</v>
      </c>
      <c r="R75" s="11">
        <f>R70+R71+R72+R73</f>
        <v>6593.74763812211</v>
      </c>
    </row>
    <row r="76" spans="1:18" ht="12.75">
      <c r="A76" s="15"/>
      <c r="B76" s="13"/>
      <c r="C76" s="13"/>
      <c r="D76" s="14"/>
      <c r="E76" s="7"/>
      <c r="F76" s="14"/>
      <c r="G76" s="7"/>
      <c r="H76" s="14"/>
      <c r="I76" s="7"/>
      <c r="J76" s="7"/>
      <c r="K76" s="7"/>
      <c r="L76" s="13"/>
      <c r="M76" s="7"/>
      <c r="N76" s="9"/>
      <c r="O76" s="10"/>
      <c r="P76" s="25"/>
      <c r="Q76" s="6" t="str">
        <f>IF(AND(N76&gt;0.55,N76&lt;4.14),ROUNDDOWN(0.19889*POWER((185-(N76*60+P76)),1.88),0),"0")</f>
        <v>0</v>
      </c>
      <c r="R76" s="10"/>
    </row>
    <row r="77" spans="1:18" ht="12.75">
      <c r="A77" s="2"/>
      <c r="B77" s="4" t="s">
        <v>65</v>
      </c>
      <c r="C77" s="4" t="s">
        <v>70</v>
      </c>
      <c r="D77" s="5">
        <v>0</v>
      </c>
      <c r="E77" s="6">
        <f>IF(D77&lt;1.5,,IF(D77&lt;1.5,,SUM(56.0211*(POWER((D77-1.5),1.05)))))</f>
        <v>0</v>
      </c>
      <c r="F77" s="5">
        <v>23</v>
      </c>
      <c r="G77" s="6">
        <f>IF(F77&lt;8,,IF(F77&lt;8,,SUM(7.86*(POWER((F77-8),1.1)))))</f>
        <v>154.56918997638655</v>
      </c>
      <c r="H77" s="5">
        <v>9.4</v>
      </c>
      <c r="I77" s="6">
        <f>IF(H77&lt;0.1,,IF(H77&gt;13,,SUM(46.0849*(POWER((13-H77),1.81)))))</f>
        <v>468.23748220687145</v>
      </c>
      <c r="J77" s="7">
        <v>120</v>
      </c>
      <c r="K77" s="6">
        <f>IF(J77&lt;75,,IF(J77&lt;75,,SUM(1.84523*(POWER((J77-75),1.348)))))</f>
        <v>312.306465579754</v>
      </c>
      <c r="L77" s="8">
        <v>0</v>
      </c>
      <c r="M77" s="6">
        <f>IF(L77&lt;210,,IF(L77&lt;210,,SUM(0.188807*(POWER((L77-210),1.41)))))</f>
        <v>0</v>
      </c>
      <c r="N77" s="9">
        <v>1</v>
      </c>
      <c r="O77" s="10" t="s">
        <v>11</v>
      </c>
      <c r="P77" s="25" t="s">
        <v>119</v>
      </c>
      <c r="Q77" s="6">
        <f>IF(AND(N77&gt;0.55,N77&lt;4.14),ROUNDDOWN(0.19889*POWER((185-(N77*60+P77)),1.88),0),"0")</f>
        <v>806</v>
      </c>
      <c r="R77" s="11">
        <f>SUM(E77,G77,I77,K77,M77,Q77)</f>
        <v>1741.113137763012</v>
      </c>
    </row>
    <row r="78" spans="1:18" ht="12.75">
      <c r="A78" s="2"/>
      <c r="B78" s="4" t="s">
        <v>68</v>
      </c>
      <c r="C78" s="4" t="s">
        <v>70</v>
      </c>
      <c r="D78" s="5">
        <v>0</v>
      </c>
      <c r="E78" s="6">
        <f>IF(D78&lt;1.5,,IF(D78&lt;1.5,,SUM(56.0211*(POWER((D78-1.5),1.05)))))</f>
        <v>0</v>
      </c>
      <c r="F78" s="5">
        <v>32</v>
      </c>
      <c r="G78" s="6">
        <f>IF(F78&lt;8,,IF(F78&lt;8,,SUM(7.86*(POWER((F78-8),1.1)))))</f>
        <v>259.21188597813057</v>
      </c>
      <c r="H78" s="5">
        <v>8.6</v>
      </c>
      <c r="I78" s="6">
        <f>IF(H78&lt;0.1,,IF(H78&gt;13,,SUM(46.0849*(POWER((13-H78),1.81)))))</f>
        <v>673.2990378963476</v>
      </c>
      <c r="J78" s="7">
        <v>0</v>
      </c>
      <c r="K78" s="6">
        <f>IF(J78&lt;75,,IF(J78&lt;75,,SUM(1.84523*(POWER((J78-75),1.348)))))</f>
        <v>0</v>
      </c>
      <c r="L78" s="8">
        <v>403</v>
      </c>
      <c r="M78" s="6">
        <f>IF(L78&lt;210,,IF(L78&lt;210,,SUM(0.188807*(POWER((L78-210),1.41)))))</f>
        <v>315.2491304862154</v>
      </c>
      <c r="N78" s="9">
        <v>2</v>
      </c>
      <c r="O78" s="10" t="s">
        <v>11</v>
      </c>
      <c r="P78" s="25" t="s">
        <v>118</v>
      </c>
      <c r="Q78" s="6">
        <f>IF(AND(N78&gt;0.55,N78&lt;4.14),ROUNDDOWN(0.19889*POWER((185-(N78*60+P78)),1.88),0),"0")</f>
        <v>403</v>
      </c>
      <c r="R78" s="11">
        <f>SUM(E78,G78,I78,K78,M78,Q78)</f>
        <v>1650.7600543606936</v>
      </c>
    </row>
    <row r="79" spans="1:18" ht="12.75">
      <c r="A79" s="2"/>
      <c r="B79" s="4" t="s">
        <v>66</v>
      </c>
      <c r="C79" s="4" t="s">
        <v>70</v>
      </c>
      <c r="D79" s="5">
        <v>0</v>
      </c>
      <c r="E79" s="6">
        <f>IF(D79&lt;1.5,,IF(D79&lt;1.5,,SUM(56.0211*(POWER((D79-1.5),1.05)))))</f>
        <v>0</v>
      </c>
      <c r="F79" s="5">
        <v>23</v>
      </c>
      <c r="G79" s="6">
        <f>IF(F79&lt;8,,IF(F79&lt;8,,SUM(7.86*(POWER((F79-8),1.1)))))</f>
        <v>154.56918997638655</v>
      </c>
      <c r="H79" s="5">
        <v>8.7</v>
      </c>
      <c r="I79" s="6">
        <f>IF(H79&lt;0.1,,IF(H79&gt;13,,SUM(46.0849*(POWER((13-H79),1.81)))))</f>
        <v>645.8572722783167</v>
      </c>
      <c r="J79" s="7">
        <v>125</v>
      </c>
      <c r="K79" s="6">
        <f>IF(J79&lt;75,,IF(J79&lt;75,,SUM(1.84523*(POWER((J79-75),1.348)))))</f>
        <v>359.96648946090556</v>
      </c>
      <c r="L79" s="8">
        <v>0</v>
      </c>
      <c r="M79" s="6">
        <f>IF(L79&lt;210,,IF(L79&lt;210,,SUM(0.188807*(POWER((L79-210),1.41)))))</f>
        <v>0</v>
      </c>
      <c r="N79" s="9">
        <v>2</v>
      </c>
      <c r="O79" s="10" t="s">
        <v>11</v>
      </c>
      <c r="P79" s="25">
        <v>11.3</v>
      </c>
      <c r="Q79" s="6">
        <f>IF(AND(N79&gt;0.55,N79&lt;4.14),ROUNDDOWN(0.19889*POWER((185-(N79*60+P79)),1.88),0),"0")</f>
        <v>355</v>
      </c>
      <c r="R79" s="11">
        <f>SUM(E79,G79,I79,K79,M79,Q79)</f>
        <v>1515.392951715609</v>
      </c>
    </row>
    <row r="80" spans="1:18" ht="12.75">
      <c r="A80" s="2"/>
      <c r="B80" s="4" t="s">
        <v>67</v>
      </c>
      <c r="C80" s="4" t="s">
        <v>70</v>
      </c>
      <c r="D80" s="5">
        <v>0</v>
      </c>
      <c r="E80" s="6">
        <f>IF(D80&lt;1.5,,IF(D80&lt;1.5,,SUM(56.0211*(POWER((D80-1.5),1.05)))))</f>
        <v>0</v>
      </c>
      <c r="F80" s="5">
        <v>33</v>
      </c>
      <c r="G80" s="6">
        <f>IF(F80&lt;8,,IF(F80&lt;8,,SUM(7.86*(POWER((F80-8),1.1)))))</f>
        <v>271.11687847712875</v>
      </c>
      <c r="H80" s="5">
        <v>9.5</v>
      </c>
      <c r="I80" s="6">
        <f>IF(H80&lt;0.1,,IF(H80&gt;13,,SUM(46.0849*(POWER((13-H80),1.81)))))</f>
        <v>444.9608587873315</v>
      </c>
      <c r="J80" s="7">
        <v>115</v>
      </c>
      <c r="K80" s="6">
        <f>IF(J80&lt;75,,IF(J80&lt;75,,SUM(1.84523*(POWER((J80-75),1.348)))))</f>
        <v>266.4571479827842</v>
      </c>
      <c r="L80" s="8">
        <v>0</v>
      </c>
      <c r="M80" s="6">
        <f>IF(L80&lt;210,,IF(L80&lt;210,,SUM(0.188807*(POWER((L80-210),1.41)))))</f>
        <v>0</v>
      </c>
      <c r="N80" s="9">
        <v>2</v>
      </c>
      <c r="O80" s="10" t="s">
        <v>11</v>
      </c>
      <c r="P80" s="25" t="s">
        <v>120</v>
      </c>
      <c r="Q80" s="6">
        <f>IF(AND(N80&gt;0.55,N80&lt;4.14),ROUNDDOWN(0.19889*POWER((185-(N80*60+P80)),1.88),0),"0")</f>
        <v>490</v>
      </c>
      <c r="R80" s="11">
        <f>SUM(E80,G80,I80,K80,M80,Q80)</f>
        <v>1472.5348852472443</v>
      </c>
    </row>
    <row r="81" spans="1:18" ht="12.75">
      <c r="A81" s="2"/>
      <c r="B81" s="4" t="s">
        <v>69</v>
      </c>
      <c r="C81" s="4" t="s">
        <v>70</v>
      </c>
      <c r="D81" s="5">
        <v>0</v>
      </c>
      <c r="E81" s="6">
        <f>IF(D81&lt;1.5,,IF(D81&lt;1.5,,SUM(56.0211*(POWER((D81-1.5),1.05)))))</f>
        <v>0</v>
      </c>
      <c r="F81" s="5">
        <v>29</v>
      </c>
      <c r="G81" s="6">
        <f>IF(F81&lt;8,,IF(F81&lt;8,,SUM(7.86*(POWER((F81-8),1.1)))))</f>
        <v>223.80190053088643</v>
      </c>
      <c r="H81" s="5">
        <v>9.7</v>
      </c>
      <c r="I81" s="6">
        <f>IF(H81&lt;0.1,,IF(H81&gt;13,,SUM(46.0849*(POWER((13-H81),1.81)))))</f>
        <v>400.008187430575</v>
      </c>
      <c r="J81" s="7">
        <v>0</v>
      </c>
      <c r="K81" s="6">
        <f>IF(J81&lt;75,,IF(J81&lt;75,,SUM(1.84523*(POWER((J81-75),1.348)))))</f>
        <v>0</v>
      </c>
      <c r="L81" s="8">
        <v>349</v>
      </c>
      <c r="M81" s="6">
        <f>IF(L81&lt;210,,IF(L81&lt;210,,SUM(0.188807*(POWER((L81-210),1.41)))))</f>
        <v>198.4581597963821</v>
      </c>
      <c r="N81" s="9">
        <v>2</v>
      </c>
      <c r="O81" s="10" t="s">
        <v>11</v>
      </c>
      <c r="P81" s="25" t="s">
        <v>121</v>
      </c>
      <c r="Q81" s="6">
        <f>IF(AND(N81&gt;0.55,N81&lt;4.14),ROUNDDOWN(0.19889*POWER((185-(N81*60+P81)),1.88),0),"0")</f>
        <v>465</v>
      </c>
      <c r="R81" s="11">
        <f>SUM(E81,G81,I81,K81,M81,Q81)</f>
        <v>1287.2682477578437</v>
      </c>
    </row>
    <row r="82" spans="1:18" ht="12.75">
      <c r="A82" s="2"/>
      <c r="B82" s="4"/>
      <c r="C82" s="4"/>
      <c r="D82" s="5"/>
      <c r="E82" s="6"/>
      <c r="F82" s="5"/>
      <c r="G82" s="6"/>
      <c r="H82" s="5"/>
      <c r="I82" s="6"/>
      <c r="J82" s="7"/>
      <c r="K82" s="6"/>
      <c r="L82" s="8"/>
      <c r="M82" s="6"/>
      <c r="N82" s="9"/>
      <c r="O82" s="10"/>
      <c r="P82" s="25"/>
      <c r="Q82" s="6" t="str">
        <f>IF(AND(N82&gt;0.55,N82&lt;4.14),ROUNDDOWN(0.19889*POWER((185-(N82*60+P82)),1.88),0),"0")</f>
        <v>0</v>
      </c>
      <c r="R82" s="11">
        <f>R77+R78+R79+R80</f>
        <v>6379.8010290865595</v>
      </c>
    </row>
    <row r="83" spans="1:18" ht="12.75">
      <c r="A83" s="15"/>
      <c r="B83" s="13"/>
      <c r="C83" s="13"/>
      <c r="D83" s="14"/>
      <c r="E83" s="7"/>
      <c r="F83" s="14"/>
      <c r="G83" s="7"/>
      <c r="H83" s="14"/>
      <c r="I83" s="7"/>
      <c r="J83" s="7"/>
      <c r="K83" s="7"/>
      <c r="L83" s="13"/>
      <c r="M83" s="7"/>
      <c r="N83" s="9"/>
      <c r="O83" s="10"/>
      <c r="P83" s="25"/>
      <c r="Q83" s="6" t="str">
        <f>IF(AND(N83&gt;0.55,N83&lt;4.14),ROUNDDOWN(0.19889*POWER((185-(N83*60+P83)),1.88),0),"0")</f>
        <v>0</v>
      </c>
      <c r="R83" s="10"/>
    </row>
    <row r="84" spans="1:18" ht="12.75">
      <c r="A84" s="2"/>
      <c r="B84" s="4" t="s">
        <v>71</v>
      </c>
      <c r="C84" s="4" t="s">
        <v>76</v>
      </c>
      <c r="D84" s="5">
        <v>0</v>
      </c>
      <c r="E84" s="6">
        <f>IF(D84&lt;1.5,,IF(D84&lt;1.5,,SUM(56.0211*(POWER((D84-1.5),1.05)))))</f>
        <v>0</v>
      </c>
      <c r="F84" s="5">
        <v>20</v>
      </c>
      <c r="G84" s="6">
        <f>IF(F84&lt;8,,IF(F84&lt;8,,SUM(7.86*(POWER((F84-8),1.1)))))</f>
        <v>120.92662070803648</v>
      </c>
      <c r="H84" s="5">
        <v>8.7</v>
      </c>
      <c r="I84" s="6">
        <f>IF(H84&lt;0.1,,IF(H84&gt;13,,SUM(46.0849*(POWER((13-H84),1.81)))))</f>
        <v>645.8572722783167</v>
      </c>
      <c r="J84" s="7">
        <v>125</v>
      </c>
      <c r="K84" s="6">
        <f>IF(J84&lt;75,,IF(J84&lt;75,,SUM(1.84523*(POWER((J84-75),1.348)))))</f>
        <v>359.96648946090556</v>
      </c>
      <c r="L84" s="8">
        <v>0</v>
      </c>
      <c r="M84" s="6">
        <f>IF(L84&lt;210,,IF(L84&lt;210,,SUM(0.188807*(POWER((L84-210),1.41)))))</f>
        <v>0</v>
      </c>
      <c r="N84" s="9">
        <v>2</v>
      </c>
      <c r="O84" s="10" t="s">
        <v>11</v>
      </c>
      <c r="P84" s="25" t="s">
        <v>122</v>
      </c>
      <c r="Q84" s="6">
        <f>IF(AND(N84&gt;0.55,N84&lt;4.14),ROUNDDOWN(0.19889*POWER((185-(N84*60+P84)),1.88),0),"0")</f>
        <v>424</v>
      </c>
      <c r="R84" s="11">
        <f>SUM(E84,G84,I84,K84,M84,Q84)</f>
        <v>1550.7503824472587</v>
      </c>
    </row>
    <row r="85" spans="1:18" ht="12.75">
      <c r="A85" s="2"/>
      <c r="B85" s="4" t="s">
        <v>72</v>
      </c>
      <c r="C85" s="4" t="s">
        <v>76</v>
      </c>
      <c r="D85" s="5">
        <v>0</v>
      </c>
      <c r="E85" s="6">
        <f>IF(D85&lt;1.5,,IF(D85&lt;1.5,,SUM(56.0211*(POWER((D85-1.5),1.05)))))</f>
        <v>0</v>
      </c>
      <c r="F85" s="5">
        <v>32</v>
      </c>
      <c r="G85" s="6">
        <f>IF(F85&lt;8,,IF(F85&lt;8,,SUM(7.86*(POWER((F85-8),1.1)))))</f>
        <v>259.21188597813057</v>
      </c>
      <c r="H85" s="5">
        <v>8.7</v>
      </c>
      <c r="I85" s="6">
        <f>IF(H85&lt;0.1,,IF(H85&gt;13,,SUM(46.0849*(POWER((13-H85),1.81)))))</f>
        <v>645.8572722783167</v>
      </c>
      <c r="J85" s="7">
        <v>115</v>
      </c>
      <c r="K85" s="6">
        <f>IF(J85&lt;75,,IF(J85&lt;75,,SUM(1.84523*(POWER((J85-75),1.348)))))</f>
        <v>266.4571479827842</v>
      </c>
      <c r="L85" s="8">
        <v>0</v>
      </c>
      <c r="M85" s="6">
        <f>IF(L85&lt;210,,IF(L85&lt;210,,SUM(0.188807*(POWER((L85-210),1.41)))))</f>
        <v>0</v>
      </c>
      <c r="N85" s="9">
        <v>2</v>
      </c>
      <c r="O85" s="10" t="s">
        <v>11</v>
      </c>
      <c r="P85" s="25">
        <v>12.6</v>
      </c>
      <c r="Q85" s="6">
        <f>IF(AND(N85&gt;0.55,N85&lt;4.14),ROUNDDOWN(0.19889*POWER((185-(N85*60+P85)),1.88),0),"0")</f>
        <v>339</v>
      </c>
      <c r="R85" s="11">
        <f>SUM(E85,G85,I85,K85,M85,Q85)</f>
        <v>1510.5263062392314</v>
      </c>
    </row>
    <row r="86" spans="1:18" ht="12.75">
      <c r="A86" s="2"/>
      <c r="B86" s="4" t="s">
        <v>74</v>
      </c>
      <c r="C86" s="4" t="s">
        <v>76</v>
      </c>
      <c r="D86" s="5">
        <v>0</v>
      </c>
      <c r="E86" s="6">
        <f>IF(D86&lt;1.5,,IF(D86&lt;1.5,,SUM(56.0211*(POWER((D86-1.5),1.05)))))</f>
        <v>0</v>
      </c>
      <c r="F86" s="5">
        <v>37</v>
      </c>
      <c r="G86" s="6">
        <f>IF(F86&lt;8,,IF(F86&lt;8,,SUM(7.86*(POWER((F86-8),1.1)))))</f>
        <v>319.1981339145609</v>
      </c>
      <c r="H86" s="5">
        <v>9.8</v>
      </c>
      <c r="I86" s="6">
        <f>IF(H86&lt;0.1,,IF(H86&gt;13,,SUM(46.0849*(POWER((13-H86),1.81)))))</f>
        <v>378.3381276191168</v>
      </c>
      <c r="J86" s="7">
        <v>0</v>
      </c>
      <c r="K86" s="6">
        <f>IF(J86&lt;75,,IF(J86&lt;75,,SUM(1.84523*(POWER((J86-75),1.348)))))</f>
        <v>0</v>
      </c>
      <c r="L86" s="8">
        <v>374</v>
      </c>
      <c r="M86" s="6">
        <f>IF(L86&lt;210,,IF(L86&lt;210,,SUM(0.188807*(POWER((L86-210),1.41)))))</f>
        <v>250.58087270346564</v>
      </c>
      <c r="N86" s="9">
        <v>2</v>
      </c>
      <c r="O86" s="10" t="s">
        <v>11</v>
      </c>
      <c r="P86" s="25" t="s">
        <v>124</v>
      </c>
      <c r="Q86" s="6">
        <f>IF(AND(N86&gt;0.55,N86&lt;4.14),ROUNDDOWN(0.19889*POWER((185-(N86*60+P86)),1.88),0),"0")</f>
        <v>322</v>
      </c>
      <c r="R86" s="11">
        <f>SUM(E86,G86,I86,K86,M86,Q86)</f>
        <v>1270.1171342371433</v>
      </c>
    </row>
    <row r="87" spans="1:18" ht="12.75">
      <c r="A87" s="2"/>
      <c r="B87" s="4" t="s">
        <v>73</v>
      </c>
      <c r="C87" s="4" t="s">
        <v>76</v>
      </c>
      <c r="D87" s="5">
        <v>0</v>
      </c>
      <c r="E87" s="6">
        <f>IF(D87&lt;1.5,,IF(D87&lt;1.5,,SUM(56.0211*(POWER((D87-1.5),1.05)))))</f>
        <v>0</v>
      </c>
      <c r="F87" s="5">
        <v>38</v>
      </c>
      <c r="G87" s="6">
        <f>IF(F87&lt;8,,IF(F87&lt;8,,SUM(7.86*(POWER((F87-8),1.1)))))</f>
        <v>331.3263118848439</v>
      </c>
      <c r="H87" s="5">
        <v>9.7</v>
      </c>
      <c r="I87" s="6">
        <f>IF(H87&lt;0.1,,IF(H87&gt;13,,SUM(46.0849*(POWER((13-H87),1.81)))))</f>
        <v>400.008187430575</v>
      </c>
      <c r="J87" s="7">
        <v>115</v>
      </c>
      <c r="K87" s="6">
        <f>IF(J87&lt;75,,IF(J87&lt;75,,SUM(1.84523*(POWER((J87-75),1.348)))))</f>
        <v>266.4571479827842</v>
      </c>
      <c r="L87" s="8">
        <v>0</v>
      </c>
      <c r="M87" s="6">
        <f>IF(L87&lt;210,,IF(L87&lt;210,,SUM(0.188807*(POWER((L87-210),1.41)))))</f>
        <v>0</v>
      </c>
      <c r="N87" s="9">
        <v>2</v>
      </c>
      <c r="O87" s="10" t="s">
        <v>11</v>
      </c>
      <c r="P87" s="25">
        <v>18.8</v>
      </c>
      <c r="Q87" s="6">
        <f>IF(AND(N87&gt;0.55,N87&lt;4.14),ROUNDDOWN(0.19889*POWER((185-(N87*60+P87)),1.88),0),"0")</f>
        <v>268</v>
      </c>
      <c r="R87" s="11">
        <f>SUM(E87,G87,I87,K87,M87,Q87)</f>
        <v>1265.791647298203</v>
      </c>
    </row>
    <row r="88" spans="1:18" ht="12.75">
      <c r="A88" s="2"/>
      <c r="B88" s="4" t="s">
        <v>75</v>
      </c>
      <c r="C88" s="4" t="s">
        <v>76</v>
      </c>
      <c r="D88" s="5">
        <v>0</v>
      </c>
      <c r="E88" s="6">
        <f>IF(D88&lt;1.5,,IF(D88&lt;1.5,,SUM(56.0211*(POWER((D88-1.5),1.05)))))</f>
        <v>0</v>
      </c>
      <c r="F88" s="5">
        <v>20</v>
      </c>
      <c r="G88" s="6">
        <f>IF(F88&lt;8,,IF(F88&lt;8,,SUM(7.86*(POWER((F88-8),1.1)))))</f>
        <v>120.92662070803648</v>
      </c>
      <c r="H88" s="5">
        <v>9.1</v>
      </c>
      <c r="I88" s="6">
        <f>IF(H88&lt;0.1,,IF(H88&gt;13,,SUM(46.0849*(POWER((13-H88),1.81)))))</f>
        <v>541.2346446297986</v>
      </c>
      <c r="J88" s="7">
        <v>0</v>
      </c>
      <c r="K88" s="6">
        <f>IF(J88&lt;75,,IF(J88&lt;75,,SUM(1.84523*(POWER((J88-75),1.348)))))</f>
        <v>0</v>
      </c>
      <c r="L88" s="8">
        <v>333</v>
      </c>
      <c r="M88" s="6">
        <f>IF(L88&lt;210,,IF(L88&lt;210,,SUM(0.188807*(POWER((L88-210),1.41)))))</f>
        <v>167.02608392506687</v>
      </c>
      <c r="N88" s="9">
        <v>2</v>
      </c>
      <c r="O88" s="10" t="s">
        <v>11</v>
      </c>
      <c r="P88" s="25" t="s">
        <v>123</v>
      </c>
      <c r="Q88" s="6">
        <f>IF(AND(N88&gt;0.55,N88&lt;4.14),ROUNDDOWN(0.19889*POWER((185-(N88*60+P88)),1.88),0),"0")</f>
        <v>391</v>
      </c>
      <c r="R88" s="11">
        <f>SUM(E88,G88,I88,K88,M88,Q88)</f>
        <v>1220.187349262902</v>
      </c>
    </row>
    <row r="89" spans="1:18" ht="12.75">
      <c r="A89" s="2"/>
      <c r="B89" s="4"/>
      <c r="C89" s="4"/>
      <c r="D89" s="5"/>
      <c r="E89" s="6">
        <f>IF(D89&lt;1.5,,IF(D89&lt;1.5,,SUM(56.0211*(POWER((D89-1.5),1.05)))))</f>
        <v>0</v>
      </c>
      <c r="F89" s="5"/>
      <c r="G89" s="6">
        <f>IF(F89&lt;8,,IF(F89&lt;8,,SUM(7.86*(POWER((F89-8),1.1)))))</f>
        <v>0</v>
      </c>
      <c r="H89" s="5"/>
      <c r="I89" s="6">
        <f>IF(H89&lt;0.1,,IF(H89&gt;13,,SUM(46.0849*(POWER((13-H89),1.81)))))</f>
        <v>0</v>
      </c>
      <c r="J89" s="7"/>
      <c r="K89" s="6">
        <f>IF(J89&lt;75,,IF(J89&lt;75,,SUM(1.84523*(POWER((J89-75),1.348)))))</f>
        <v>0</v>
      </c>
      <c r="L89" s="8"/>
      <c r="M89" s="6">
        <f>IF(L89&lt;210,,IF(L89&lt;210,,SUM(0.188807*(POWER((L89-210),1.41)))))</f>
        <v>0</v>
      </c>
      <c r="N89" s="9"/>
      <c r="O89" s="10" t="s">
        <v>11</v>
      </c>
      <c r="P89" s="25"/>
      <c r="Q89" s="6" t="str">
        <f>IF(AND(N89&gt;0.55,N89&lt;4.14),ROUNDDOWN(0.19889*POWER((185-(N89*60+P89)),1.88),0),"0")</f>
        <v>0</v>
      </c>
      <c r="R89" s="11">
        <f>R84+R85+R86+R87</f>
        <v>5597.185470221837</v>
      </c>
    </row>
    <row r="90" spans="1:18" ht="12.75">
      <c r="A90" s="15"/>
      <c r="B90" s="13"/>
      <c r="C90" s="13"/>
      <c r="D90" s="14"/>
      <c r="E90" s="7"/>
      <c r="F90" s="14"/>
      <c r="G90" s="7"/>
      <c r="H90" s="14"/>
      <c r="I90" s="7"/>
      <c r="J90" s="7"/>
      <c r="K90" s="7"/>
      <c r="L90" s="13"/>
      <c r="M90" s="7"/>
      <c r="N90" s="9"/>
      <c r="O90" s="10"/>
      <c r="P90" s="25"/>
      <c r="Q90" s="6" t="str">
        <f>IF(AND(N90&gt;0.55,N90&lt;4.14),ROUNDDOWN(0.19889*POWER((185-(N90*60+P90)),1.88),0),"0")</f>
        <v>0</v>
      </c>
      <c r="R90" s="10"/>
    </row>
    <row r="91" spans="1:18" ht="12.75">
      <c r="A91" s="2"/>
      <c r="B91" s="4" t="s">
        <v>82</v>
      </c>
      <c r="C91" s="4" t="str">
        <f>'[1]List3'!$B$5</f>
        <v>ZŠ Horní Branná</v>
      </c>
      <c r="D91" s="5">
        <v>0</v>
      </c>
      <c r="E91" s="6">
        <f>IF(D91&lt;1.5,,IF(D91&lt;1.5,,SUM(56.0211*(POWER((D91-1.5),1.05)))))</f>
        <v>0</v>
      </c>
      <c r="F91" s="5">
        <v>28</v>
      </c>
      <c r="G91" s="6">
        <f>IF(F91&lt;8,,IF(F91&lt;8,,SUM(7.86*(POWER((F91-8),1.1)))))</f>
        <v>212.10726365428422</v>
      </c>
      <c r="H91" s="5">
        <v>9.1</v>
      </c>
      <c r="I91" s="6">
        <f>IF(H91&lt;0.1,,IF(H91&gt;13,,SUM(46.0849*(POWER((13-H91),1.81)))))</f>
        <v>541.2346446297986</v>
      </c>
      <c r="J91" s="7">
        <v>133</v>
      </c>
      <c r="K91" s="6">
        <f>IF(J91&lt;75,,IF(J91&lt;75,,SUM(1.84523*(POWER((J91-75),1.348)))))</f>
        <v>439.6949140192264</v>
      </c>
      <c r="L91" s="8">
        <v>0</v>
      </c>
      <c r="M91" s="6">
        <f>IF(L91&lt;210,,IF(L91&lt;210,,SUM(0.188807*(POWER((L91-210),1.41)))))</f>
        <v>0</v>
      </c>
      <c r="N91" s="9">
        <v>2</v>
      </c>
      <c r="O91" s="10" t="s">
        <v>11</v>
      </c>
      <c r="P91" s="25">
        <v>16.3</v>
      </c>
      <c r="Q91" s="6">
        <f>IF(AND(N91&gt;0.55,N91&lt;4.14),ROUNDDOWN(0.19889*POWER((185-(N91*60+P91)),1.88),0),"0")</f>
        <v>295</v>
      </c>
      <c r="R91" s="11">
        <f>SUM(E91,G91,I91,K91,M91,Q91)</f>
        <v>1488.0368223033092</v>
      </c>
    </row>
    <row r="92" spans="1:18" ht="12.75">
      <c r="A92" s="2"/>
      <c r="B92" s="4" t="s">
        <v>83</v>
      </c>
      <c r="C92" s="4" t="str">
        <f>'[1]List3'!$B$5</f>
        <v>ZŠ Horní Branná</v>
      </c>
      <c r="D92" s="5">
        <v>0</v>
      </c>
      <c r="E92" s="6">
        <f>IF(D92&lt;1.5,,IF(D92&lt;1.5,,SUM(56.0211*(POWER((D92-1.5),1.05)))))</f>
        <v>0</v>
      </c>
      <c r="F92" s="5">
        <v>23</v>
      </c>
      <c r="G92" s="6">
        <f>IF(F92&lt;8,,IF(F92&lt;8,,SUM(7.86*(POWER((F92-8),1.1)))))</f>
        <v>154.56918997638655</v>
      </c>
      <c r="H92" s="5">
        <v>10</v>
      </c>
      <c r="I92" s="6">
        <f>IF(H92&lt;0.1,,IF(H92&gt;13,,SUM(46.0849*(POWER((13-H92),1.81)))))</f>
        <v>336.626359596566</v>
      </c>
      <c r="J92" s="7">
        <v>120</v>
      </c>
      <c r="K92" s="6">
        <f>IF(J92&lt;75,,IF(J92&lt;75,,SUM(1.84523*(POWER((J92-75),1.348)))))</f>
        <v>312.306465579754</v>
      </c>
      <c r="L92" s="8">
        <v>0</v>
      </c>
      <c r="M92" s="6">
        <f>IF(L92&lt;210,,IF(L92&lt;210,,SUM(0.188807*(POWER((L92-210),1.41)))))</f>
        <v>0</v>
      </c>
      <c r="N92" s="9">
        <v>2</v>
      </c>
      <c r="O92" s="10" t="s">
        <v>11</v>
      </c>
      <c r="P92" s="25">
        <v>38.7</v>
      </c>
      <c r="Q92" s="6">
        <f>IF(AND(N92&gt;0.55,N92&lt;4.14),ROUNDDOWN(0.19889*POWER((185-(N92*60+P92)),1.88),0),"0")</f>
        <v>92</v>
      </c>
      <c r="R92" s="11">
        <f>SUM(E92,G92,I92,K92,M92,Q92)</f>
        <v>895.5020151527065</v>
      </c>
    </row>
    <row r="93" spans="1:18" ht="12.75">
      <c r="A93" s="2"/>
      <c r="B93" s="4" t="s">
        <v>84</v>
      </c>
      <c r="C93" s="4" t="str">
        <f>'[1]List3'!$B$5</f>
        <v>ZŠ Horní Branná</v>
      </c>
      <c r="D93" s="5">
        <v>0</v>
      </c>
      <c r="E93" s="6">
        <f>IF(D93&lt;1.5,,IF(D93&lt;1.5,,SUM(56.0211*(POWER((D93-1.5),1.05)))))</f>
        <v>0</v>
      </c>
      <c r="F93" s="5">
        <v>28</v>
      </c>
      <c r="G93" s="6">
        <f>IF(F93&lt;8,,IF(F93&lt;8,,SUM(7.86*(POWER((F93-8),1.1)))))</f>
        <v>212.10726365428422</v>
      </c>
      <c r="H93" s="5">
        <v>11.1</v>
      </c>
      <c r="I93" s="6">
        <f>IF(H93&lt;0.1,,IF(H93&gt;13,,SUM(46.0849*(POWER((13-H93),1.81)))))</f>
        <v>147.2660598105478</v>
      </c>
      <c r="J93" s="7">
        <v>0</v>
      </c>
      <c r="K93" s="6">
        <f>IF(J93&lt;75,,IF(J93&lt;75,,SUM(1.84523*(POWER((J93-75),1.348)))))</f>
        <v>0</v>
      </c>
      <c r="L93" s="8">
        <v>303</v>
      </c>
      <c r="M93" s="6">
        <f>IF(L93&lt;210,,IF(L93&lt;210,,SUM(0.188807*(POWER((L93-210),1.41)))))</f>
        <v>112.61054210024795</v>
      </c>
      <c r="N93" s="9">
        <v>2</v>
      </c>
      <c r="O93" s="10" t="s">
        <v>11</v>
      </c>
      <c r="P93" s="25">
        <v>27.2</v>
      </c>
      <c r="Q93" s="6">
        <f>IF(AND(N93&gt;0.55,N93&lt;4.14),ROUNDDOWN(0.19889*POWER((185-(N93*60+P93)),1.88),0),"0")</f>
        <v>183</v>
      </c>
      <c r="R93" s="11">
        <f>SUM(E93,G93,I93,K93,M93,Q93)</f>
        <v>654.98386556508</v>
      </c>
    </row>
    <row r="94" spans="1:18" ht="12.75">
      <c r="A94" s="2"/>
      <c r="B94" s="4" t="s">
        <v>85</v>
      </c>
      <c r="C94" s="4" t="str">
        <f>'[1]List3'!$B$5</f>
        <v>ZŠ Horní Branná</v>
      </c>
      <c r="D94" s="5">
        <v>0</v>
      </c>
      <c r="E94" s="6">
        <f>IF(D94&lt;1.5,,IF(D94&lt;1.5,,SUM(56.0211*(POWER((D94-1.5),1.05)))))</f>
        <v>0</v>
      </c>
      <c r="F94" s="5">
        <v>26</v>
      </c>
      <c r="G94" s="6">
        <f>IF(F94&lt;8,,IF(F94&lt;8,,SUM(7.86*(POWER((F94-8),1.1)))))</f>
        <v>188.8957999722035</v>
      </c>
      <c r="H94" s="5">
        <v>13.2</v>
      </c>
      <c r="I94" s="6">
        <f>IF(H94&lt;0.1,,IF(H94&gt;13,,SUM(46.0849*(POWER((13-H94),1.81)))))</f>
        <v>0</v>
      </c>
      <c r="J94" s="7">
        <v>0</v>
      </c>
      <c r="K94" s="6">
        <f>IF(J94&lt;75,,IF(J94&lt;75,,SUM(1.84523*(POWER((J94-75),1.348)))))</f>
        <v>0</v>
      </c>
      <c r="L94" s="8">
        <v>262</v>
      </c>
      <c r="M94" s="6">
        <f>IF(L94&lt;210,,IF(L94&lt;210,,SUM(0.188807*(POWER((L94-210),1.41)))))</f>
        <v>49.611551190042384</v>
      </c>
      <c r="N94" s="9">
        <v>2</v>
      </c>
      <c r="O94" s="10" t="s">
        <v>11</v>
      </c>
      <c r="P94" s="25">
        <v>28.9</v>
      </c>
      <c r="Q94" s="6">
        <f>IF(AND(N94&gt;0.55,N94&lt;4.14),ROUNDDOWN(0.19889*POWER((185-(N94*60+P94)),1.88),0),"0")</f>
        <v>168</v>
      </c>
      <c r="R94" s="11">
        <f>SUM(E94,G94,I94,K94,M94,Q94)</f>
        <v>406.50735116224587</v>
      </c>
    </row>
    <row r="95" spans="1:18" ht="12.75">
      <c r="A95" s="2"/>
      <c r="B95" s="4" t="s">
        <v>86</v>
      </c>
      <c r="C95" s="4" t="str">
        <f>'[1]List3'!$B$5</f>
        <v>ZŠ Horní Branná</v>
      </c>
      <c r="D95" s="5">
        <v>0</v>
      </c>
      <c r="E95" s="6">
        <f>IF(D95&lt;1.5,,IF(D95&lt;1.5,,SUM(56.0211*(POWER((D95-1.5),1.05)))))</f>
        <v>0</v>
      </c>
      <c r="F95" s="5">
        <v>0</v>
      </c>
      <c r="G95" s="6">
        <f>IF(F95&lt;8,,IF(F95&lt;8,,SUM(7.86*(POWER((F95-8),1.1)))))</f>
        <v>0</v>
      </c>
      <c r="H95" s="5">
        <v>0</v>
      </c>
      <c r="I95" s="6">
        <f>IF(H95&lt;0.1,,IF(H95&gt;13,,SUM(46.0849*(POWER((13-H95),1.81)))))</f>
        <v>0</v>
      </c>
      <c r="J95" s="7">
        <v>0</v>
      </c>
      <c r="K95" s="6">
        <f>IF(J95&lt;75,,IF(J95&lt;75,,SUM(1.84523*(POWER((J95-75),1.348)))))</f>
        <v>0</v>
      </c>
      <c r="L95" s="8">
        <v>0</v>
      </c>
      <c r="M95" s="6">
        <f>IF(L95&lt;210,,IF(L95&lt;210,,SUM(0.188807*(POWER((L95-210),1.41)))))</f>
        <v>0</v>
      </c>
      <c r="N95" s="9">
        <v>0</v>
      </c>
      <c r="O95" s="10" t="s">
        <v>11</v>
      </c>
      <c r="P95" s="25">
        <v>0</v>
      </c>
      <c r="Q95" s="6" t="str">
        <f>IF(AND(N95&gt;0.55,N95&lt;4.14),ROUNDDOWN(0.19889*POWER((185-(N95*60+P95)),1.88),0),"0")</f>
        <v>0</v>
      </c>
      <c r="R95" s="11">
        <f>SUM(E95,G95,I95,K95,M95,Q95)</f>
        <v>0</v>
      </c>
    </row>
    <row r="96" spans="1:18" ht="12.75">
      <c r="A96" s="2"/>
      <c r="B96" s="4"/>
      <c r="C96" s="4"/>
      <c r="D96" s="5"/>
      <c r="E96" s="6">
        <f>IF(D96&lt;1.5,,IF(D96&lt;1.5,,SUM(56.0211*(POWER((D96-1.5),1.05)))))</f>
        <v>0</v>
      </c>
      <c r="F96" s="5"/>
      <c r="G96" s="6">
        <f>IF(F96&lt;8,,IF(F96&lt;8,,SUM(7.86*(POWER((F96-8),1.1)))))</f>
        <v>0</v>
      </c>
      <c r="H96" s="5"/>
      <c r="I96" s="6">
        <f>IF(H96&lt;0.1,,IF(H96&gt;13,,SUM(46.0849*(POWER((13-H96),1.81)))))</f>
        <v>0</v>
      </c>
      <c r="J96" s="7"/>
      <c r="K96" s="6">
        <f>IF(J96&lt;75,,IF(J96&lt;75,,SUM(1.84523*(POWER((J96-75),1.348)))))</f>
        <v>0</v>
      </c>
      <c r="L96" s="8"/>
      <c r="M96" s="6">
        <f>IF(L96&lt;210,,IF(L96&lt;210,,SUM(0.188807*(POWER((L96-210),1.41)))))</f>
        <v>0</v>
      </c>
      <c r="N96" s="9"/>
      <c r="O96" s="10" t="s">
        <v>11</v>
      </c>
      <c r="P96" s="25"/>
      <c r="Q96" s="6" t="str">
        <f>IF(AND(N96&gt;0.55,N96&lt;4.14),ROUNDDOWN(0.19889*POWER((185-(N96*60+P96)),1.88),0),"0")</f>
        <v>0</v>
      </c>
      <c r="R96" s="11">
        <f>R91+R92+R93+R94</f>
        <v>3445.0300541833417</v>
      </c>
    </row>
    <row r="97" spans="1:18" ht="12.75">
      <c r="A97" s="15"/>
      <c r="B97" s="13"/>
      <c r="C97" s="13"/>
      <c r="D97" s="14"/>
      <c r="E97" s="7"/>
      <c r="F97" s="14"/>
      <c r="G97" s="7"/>
      <c r="H97" s="14"/>
      <c r="I97" s="7"/>
      <c r="J97" s="7"/>
      <c r="K97" s="7"/>
      <c r="L97" s="13"/>
      <c r="M97" s="7"/>
      <c r="N97" s="9"/>
      <c r="O97" s="10"/>
      <c r="P97" s="25"/>
      <c r="Q97" s="6" t="str">
        <f>IF(AND(N97&gt;0.55,N97&lt;4.14),ROUNDDOWN(0.19889*POWER((185-(N97*60+P97)),1.88),0),"0")</f>
        <v>0</v>
      </c>
      <c r="R97" s="10"/>
    </row>
    <row r="98" spans="1:18" ht="12.75">
      <c r="A98" s="2"/>
      <c r="B98" s="4" t="s">
        <v>89</v>
      </c>
      <c r="C98" s="4" t="s">
        <v>91</v>
      </c>
      <c r="D98" s="5">
        <v>0</v>
      </c>
      <c r="E98" s="6">
        <f>IF(D98&lt;1.5,,IF(D98&lt;1.5,,SUM(56.0211*(POWER((D98-1.5),1.05)))))</f>
        <v>0</v>
      </c>
      <c r="F98" s="5">
        <v>33</v>
      </c>
      <c r="G98" s="6">
        <f>IF(F98&lt;8,,IF(F98&lt;8,,SUM(7.86*(POWER((F98-8),1.1)))))</f>
        <v>271.11687847712875</v>
      </c>
      <c r="H98" s="5">
        <v>8.7</v>
      </c>
      <c r="I98" s="6">
        <f>IF(H98&lt;0.1,,IF(H98&gt;13,,SUM(46.0849*(POWER((13-H98),1.81)))))</f>
        <v>645.8572722783167</v>
      </c>
      <c r="J98" s="7">
        <v>0</v>
      </c>
      <c r="K98" s="6">
        <f>IF(J98&lt;75,,IF(J98&lt;75,,SUM(1.84523*(POWER((J98-75),1.348)))))</f>
        <v>0</v>
      </c>
      <c r="L98" s="8">
        <v>292</v>
      </c>
      <c r="M98" s="6">
        <f>IF(L98&lt;210,,IF(L98&lt;210,,SUM(0.188807*(POWER((L98-210),1.41)))))</f>
        <v>94.29651090007954</v>
      </c>
      <c r="N98" s="9">
        <v>2</v>
      </c>
      <c r="O98" s="10" t="s">
        <v>11</v>
      </c>
      <c r="P98" s="25">
        <v>28.1</v>
      </c>
      <c r="Q98" s="6">
        <f>IF(AND(N98&gt;0.55,N98&lt;4.14),ROUNDDOWN(0.19889*POWER((185-(N98*60+P98)),1.88),0),"0")</f>
        <v>175</v>
      </c>
      <c r="R98" s="11">
        <f>SUM(E98,G98,I98,K98,M98,Q98)</f>
        <v>1186.270661655525</v>
      </c>
    </row>
    <row r="99" spans="1:18" ht="12.75">
      <c r="A99" s="2"/>
      <c r="B99" s="4" t="s">
        <v>93</v>
      </c>
      <c r="C99" s="4" t="s">
        <v>91</v>
      </c>
      <c r="D99" s="5">
        <v>0</v>
      </c>
      <c r="E99" s="6">
        <f>IF(D99&lt;1.5,,IF(D99&lt;1.5,,SUM(56.0211*(POWER((D99-1.5),1.05)))))</f>
        <v>0</v>
      </c>
      <c r="F99" s="5">
        <v>26</v>
      </c>
      <c r="G99" s="6">
        <f>IF(F99&lt;8,,IF(F99&lt;8,,SUM(7.86*(POWER((F99-8),1.1)))))</f>
        <v>188.8957999722035</v>
      </c>
      <c r="H99" s="5">
        <v>9.8</v>
      </c>
      <c r="I99" s="6">
        <f>IF(H99&lt;0.1,,IF(H99&gt;13,,SUM(46.0849*(POWER((13-H99),1.81)))))</f>
        <v>378.3381276191168</v>
      </c>
      <c r="J99" s="7">
        <v>115</v>
      </c>
      <c r="K99" s="6">
        <f>IF(J99&lt;75,,IF(J99&lt;75,,SUM(1.84523*(POWER((J99-75),1.348)))))</f>
        <v>266.4571479827842</v>
      </c>
      <c r="L99" s="8">
        <v>0</v>
      </c>
      <c r="M99" s="6">
        <f>IF(L99&lt;210,,IF(L99&lt;210,,SUM(0.188807*(POWER((L99-210),1.41)))))</f>
        <v>0</v>
      </c>
      <c r="N99" s="9">
        <v>2</v>
      </c>
      <c r="O99" s="10" t="s">
        <v>11</v>
      </c>
      <c r="P99" s="25">
        <v>15.8</v>
      </c>
      <c r="Q99" s="6">
        <f>IF(AND(N99&gt;0.55,N99&lt;4.14),ROUNDDOWN(0.19889*POWER((185-(N99*60+P99)),1.88),0),"0")</f>
        <v>301</v>
      </c>
      <c r="R99" s="11">
        <f>SUM(E99,G99,I99,K99,M99,Q99)</f>
        <v>1134.6910755741044</v>
      </c>
    </row>
    <row r="100" spans="1:18" ht="12.75">
      <c r="A100" s="2"/>
      <c r="B100" s="4" t="s">
        <v>88</v>
      </c>
      <c r="C100" s="4" t="s">
        <v>91</v>
      </c>
      <c r="D100" s="5">
        <v>0</v>
      </c>
      <c r="E100" s="6">
        <f>IF(D100&lt;1.5,,IF(D100&lt;1.5,,SUM(56.0211*(POWER((D100-1.5),1.05)))))</f>
        <v>0</v>
      </c>
      <c r="F100" s="5">
        <v>36</v>
      </c>
      <c r="G100" s="6">
        <f>IF(F100&lt;8,,IF(F100&lt;8,,SUM(7.86*(POWER((F100-8),1.1)))))</f>
        <v>307.11171307481504</v>
      </c>
      <c r="H100" s="5">
        <v>10</v>
      </c>
      <c r="I100" s="6">
        <f>IF(H100&lt;0.1,,IF(H100&gt;13,,SUM(46.0849*(POWER((13-H100),1.81)))))</f>
        <v>336.626359596566</v>
      </c>
      <c r="J100" s="7">
        <v>0</v>
      </c>
      <c r="K100" s="6">
        <f>IF(J100&lt;75,,IF(J100&lt;75,,SUM(1.84523*(POWER((J100-75),1.348)))))</f>
        <v>0</v>
      </c>
      <c r="L100" s="8">
        <v>308</v>
      </c>
      <c r="M100" s="6">
        <f>IF(L100&lt;210,,IF(L100&lt;210,,SUM(0.188807*(POWER((L100-210),1.41)))))</f>
        <v>121.2402598235447</v>
      </c>
      <c r="N100" s="9">
        <v>2</v>
      </c>
      <c r="O100" s="10" t="s">
        <v>11</v>
      </c>
      <c r="P100" s="25">
        <v>30.1</v>
      </c>
      <c r="Q100" s="6">
        <f>IF(AND(N100&gt;0.55,N100&lt;4.14),ROUNDDOWN(0.19889*POWER((185-(N100*60+P100)),1.88),0),"0")</f>
        <v>158</v>
      </c>
      <c r="R100" s="11">
        <f>SUM(E100,G100,I100,K100,M100,Q100)</f>
        <v>922.9783324949258</v>
      </c>
    </row>
    <row r="101" spans="1:18" ht="12.75">
      <c r="A101" s="2"/>
      <c r="B101" s="4" t="s">
        <v>90</v>
      </c>
      <c r="C101" s="4" t="s">
        <v>91</v>
      </c>
      <c r="D101" s="5">
        <v>0</v>
      </c>
      <c r="E101" s="6">
        <f>IF(D101&lt;1.5,,IF(D101&lt;1.5,,SUM(56.0211*(POWER((D101-1.5),1.05)))))</f>
        <v>0</v>
      </c>
      <c r="F101" s="5">
        <v>32</v>
      </c>
      <c r="G101" s="6">
        <f>IF(F101&lt;8,,IF(F101&lt;8,,SUM(7.86*(POWER((F101-8),1.1)))))</f>
        <v>259.21188597813057</v>
      </c>
      <c r="H101" s="5">
        <v>9.5</v>
      </c>
      <c r="I101" s="6">
        <f>IF(H101&lt;0.1,,IF(H101&gt;13,,SUM(46.0849*(POWER((13-H101),1.81)))))</f>
        <v>444.9608587873315</v>
      </c>
      <c r="J101" s="7">
        <v>0</v>
      </c>
      <c r="K101" s="6">
        <f>IF(J101&lt;75,,IF(J101&lt;75,,SUM(1.84523*(POWER((J101-75),1.348)))))</f>
        <v>0</v>
      </c>
      <c r="L101" s="8">
        <v>316</v>
      </c>
      <c r="M101" s="6">
        <f>IF(L101&lt;210,,IF(L101&lt;210,,SUM(0.188807*(POWER((L101-210),1.41)))))</f>
        <v>135.42516135454082</v>
      </c>
      <c r="N101" s="9">
        <v>2</v>
      </c>
      <c r="O101" s="10" t="s">
        <v>11</v>
      </c>
      <c r="P101" s="25">
        <v>41.7</v>
      </c>
      <c r="Q101" s="6">
        <f>IF(AND(N101&gt;0.55,N101&lt;4.14),ROUNDDOWN(0.19889*POWER((185-(N101*60+P101)),1.88),0),"0")</f>
        <v>74</v>
      </c>
      <c r="R101" s="11">
        <f>SUM(E101,G101,I101,K101,M101,Q101)</f>
        <v>913.5979061200029</v>
      </c>
    </row>
    <row r="102" spans="1:18" ht="12.75">
      <c r="A102" s="2"/>
      <c r="B102" s="4" t="s">
        <v>87</v>
      </c>
      <c r="C102" s="4" t="s">
        <v>91</v>
      </c>
      <c r="D102" s="5">
        <v>0</v>
      </c>
      <c r="E102" s="6">
        <f>IF(D102&lt;1.5,,IF(D102&lt;1.5,,SUM(56.0211*(POWER((D102-1.5),1.05)))))</f>
        <v>0</v>
      </c>
      <c r="F102" s="5">
        <v>30</v>
      </c>
      <c r="G102" s="6">
        <f>IF(F102&lt;8,,IF(F102&lt;8,,SUM(7.86*(POWER((F102-8),1.1)))))</f>
        <v>235.55237906447334</v>
      </c>
      <c r="H102" s="5">
        <v>10.3</v>
      </c>
      <c r="I102" s="6">
        <f>IF(H102&lt;0.1,,IF(H102&gt;13,,SUM(46.0849*(POWER((13-H102),1.81)))))</f>
        <v>278.18074288331417</v>
      </c>
      <c r="J102" s="7">
        <v>100</v>
      </c>
      <c r="K102" s="6">
        <f>IF(J102&lt;75,,IF(J102&lt;75,,SUM(1.84523*(POWER((J102-75),1.348)))))</f>
        <v>141.40788884537184</v>
      </c>
      <c r="L102" s="8">
        <v>0</v>
      </c>
      <c r="M102" s="6">
        <f>IF(L102&lt;210,,IF(L102&lt;210,,SUM(0.188807*(POWER((L102-210),1.41)))))</f>
        <v>0</v>
      </c>
      <c r="N102" s="9">
        <v>2</v>
      </c>
      <c r="O102" s="10" t="s">
        <v>11</v>
      </c>
      <c r="P102" s="25">
        <v>44.1</v>
      </c>
      <c r="Q102" s="6">
        <f>IF(AND(N102&gt;0.55,N102&lt;4.14),ROUNDDOWN(0.19889*POWER((185-(N102*60+P102)),1.88),0),"0")</f>
        <v>60</v>
      </c>
      <c r="R102" s="11">
        <f>SUM(E102,G102,I102,K102,M102,Q102)</f>
        <v>715.1410107931594</v>
      </c>
    </row>
    <row r="103" spans="1:18" ht="12.75">
      <c r="A103" s="2"/>
      <c r="B103" s="4"/>
      <c r="C103" s="4"/>
      <c r="D103" s="5"/>
      <c r="E103" s="6">
        <f>IF(D103&lt;1.5,,IF(D103&lt;1.5,,SUM(56.0211*(POWER((D103-1.5),1.05)))))</f>
        <v>0</v>
      </c>
      <c r="F103" s="5"/>
      <c r="G103" s="6">
        <f>IF(F103&lt;8,,IF(F103&lt;8,,SUM(7.86*(POWER((F103-8),1.1)))))</f>
        <v>0</v>
      </c>
      <c r="H103" s="5"/>
      <c r="I103" s="6">
        <f>IF(H103&lt;0.1,,IF(H103&gt;13,,SUM(46.0849*(POWER((13-H103),1.81)))))</f>
        <v>0</v>
      </c>
      <c r="J103" s="7"/>
      <c r="K103" s="6">
        <f>IF(J103&lt;75,,IF(J103&lt;75,,SUM(1.84523*(POWER((J103-75),1.348)))))</f>
        <v>0</v>
      </c>
      <c r="L103" s="8"/>
      <c r="M103" s="6">
        <f>IF(L103&lt;210,,IF(L103&lt;210,,SUM(0.188807*(POWER((L103-210),1.41)))))</f>
        <v>0</v>
      </c>
      <c r="N103" s="9"/>
      <c r="O103" s="10" t="s">
        <v>11</v>
      </c>
      <c r="P103" s="25"/>
      <c r="Q103" s="6" t="str">
        <f>IF(AND(N103&gt;0.55,N103&lt;4.14),ROUNDDOWN(0.19889*POWER((185-(N103*60+P103)),1.88),0),"0")</f>
        <v>0</v>
      </c>
      <c r="R103" s="11">
        <f>R98+R99+R100+R101</f>
        <v>4157.537975844558</v>
      </c>
    </row>
    <row r="104" spans="1:18" ht="12.75">
      <c r="A104" s="15"/>
      <c r="B104" s="13"/>
      <c r="C104" s="13"/>
      <c r="D104" s="14"/>
      <c r="E104" s="7"/>
      <c r="F104" s="14"/>
      <c r="G104" s="7"/>
      <c r="H104" s="14"/>
      <c r="I104" s="7"/>
      <c r="J104" s="7"/>
      <c r="K104" s="7"/>
      <c r="L104" s="13"/>
      <c r="M104" s="7"/>
      <c r="N104" s="9"/>
      <c r="O104" s="10"/>
      <c r="P104" s="25"/>
      <c r="Q104" s="6" t="str">
        <f>IF(AND(N104&gt;0.55,N104&lt;4.14),ROUNDDOWN(0.19889*POWER((185-(N104*60+P104)),1.88),0),"0")</f>
        <v>0</v>
      </c>
      <c r="R104" s="10"/>
    </row>
    <row r="105" spans="1:18" ht="12.75">
      <c r="A105" s="2"/>
      <c r="B105" s="4" t="s">
        <v>94</v>
      </c>
      <c r="C105" s="4" t="s">
        <v>99</v>
      </c>
      <c r="D105" s="5">
        <v>0</v>
      </c>
      <c r="E105" s="6">
        <f>IF(D105&lt;1.5,,IF(D105&lt;1.5,,SUM(56.0211*(POWER((D105-1.5),1.05)))))</f>
        <v>0</v>
      </c>
      <c r="F105" s="5">
        <v>27</v>
      </c>
      <c r="G105" s="6">
        <f>IF(F105&lt;8,,IF(F105&lt;8,,SUM(7.86*(POWER((F105-8),1.1)))))</f>
        <v>200.47097707468077</v>
      </c>
      <c r="H105" s="5">
        <v>9.8</v>
      </c>
      <c r="I105" s="6">
        <f>IF(H105&lt;0.1,,IF(H105&gt;13,,SUM(46.0849*(POWER((13-H105),1.81)))))</f>
        <v>378.3381276191168</v>
      </c>
      <c r="J105" s="7">
        <v>0</v>
      </c>
      <c r="K105" s="6">
        <f>IF(J105&lt;75,,IF(J105&lt;75,,SUM(1.84523*(POWER((J105-75),1.348)))))</f>
        <v>0</v>
      </c>
      <c r="L105" s="8">
        <v>297</v>
      </c>
      <c r="M105" s="6">
        <f>IF(L105&lt;210,,IF(L105&lt;210,,SUM(0.188807*(POWER((L105-210),1.41)))))</f>
        <v>102.50386422419653</v>
      </c>
      <c r="N105" s="9">
        <v>2</v>
      </c>
      <c r="O105" s="10" t="s">
        <v>11</v>
      </c>
      <c r="P105" s="25">
        <v>21.5</v>
      </c>
      <c r="Q105" s="6">
        <f>IF(AND(N105&gt;0.55,N105&lt;4.14),ROUNDDOWN(0.19889*POWER((185-(N105*60+P105)),1.88),0),"0")</f>
        <v>239</v>
      </c>
      <c r="R105" s="11">
        <f>SUM(E105,G105,I105,K105,M105,Q105)</f>
        <v>920.312968917994</v>
      </c>
    </row>
    <row r="106" spans="1:18" ht="12.75">
      <c r="A106" s="2"/>
      <c r="B106" s="4" t="s">
        <v>95</v>
      </c>
      <c r="C106" s="4" t="s">
        <v>99</v>
      </c>
      <c r="D106" s="5">
        <v>0</v>
      </c>
      <c r="E106" s="6">
        <f>IF(D106&lt;1.5,,IF(D106&lt;1.5,,SUM(56.0211*(POWER((D106-1.5),1.05)))))</f>
        <v>0</v>
      </c>
      <c r="F106" s="5">
        <v>23</v>
      </c>
      <c r="G106" s="6">
        <f>IF(F106&lt;8,,IF(F106&lt;8,,SUM(7.86*(POWER((F106-8),1.1)))))</f>
        <v>154.56918997638655</v>
      </c>
      <c r="H106" s="5">
        <v>9.5</v>
      </c>
      <c r="I106" s="6">
        <f>IF(H106&lt;0.1,,IF(H106&gt;13,,SUM(46.0849*(POWER((13-H106),1.81)))))</f>
        <v>444.9608587873315</v>
      </c>
      <c r="J106" s="7">
        <v>110</v>
      </c>
      <c r="K106" s="6">
        <f>IF(J106&lt;75,,IF(J106&lt;75,,SUM(1.84523*(POWER((J106-75),1.348)))))</f>
        <v>222.5636477175478</v>
      </c>
      <c r="L106" s="8">
        <v>0</v>
      </c>
      <c r="M106" s="6">
        <f>IF(L106&lt;210,,IF(L106&lt;210,,SUM(0.188807*(POWER((L106-210),1.41)))))</f>
        <v>0</v>
      </c>
      <c r="N106" s="9">
        <v>2</v>
      </c>
      <c r="O106" s="10" t="s">
        <v>11</v>
      </c>
      <c r="P106" s="25" t="s">
        <v>125</v>
      </c>
      <c r="Q106" s="6">
        <f>IF(AND(N106&gt;0.55,N106&lt;4.14),ROUNDDOWN(0.19889*POWER((185-(N106*60+P106)),1.88),0),"0")</f>
        <v>78</v>
      </c>
      <c r="R106" s="11">
        <f>SUM(E106,G106,I106,K106,M106,Q106)</f>
        <v>900.0936964812659</v>
      </c>
    </row>
    <row r="107" spans="1:18" ht="12.75">
      <c r="A107" s="2"/>
      <c r="B107" s="4" t="s">
        <v>98</v>
      </c>
      <c r="C107" s="4" t="s">
        <v>99</v>
      </c>
      <c r="D107" s="5">
        <v>0</v>
      </c>
      <c r="E107" s="6">
        <f>IF(D107&lt;1.5,,IF(D107&lt;1.5,,SUM(56.0211*(POWER((D107-1.5),1.05)))))</f>
        <v>0</v>
      </c>
      <c r="F107" s="5">
        <v>23</v>
      </c>
      <c r="G107" s="6">
        <f>IF(F107&lt;8,,IF(F107&lt;8,,SUM(7.86*(POWER((F107-8),1.1)))))</f>
        <v>154.56918997638655</v>
      </c>
      <c r="H107" s="5">
        <v>10</v>
      </c>
      <c r="I107" s="6">
        <f>IF(H107&lt;0.1,,IF(H107&gt;13,,SUM(46.0849*(POWER((13-H107),1.81)))))</f>
        <v>336.626359596566</v>
      </c>
      <c r="J107" s="7">
        <v>0</v>
      </c>
      <c r="K107" s="6">
        <f>IF(J107&lt;75,,IF(J107&lt;75,,SUM(1.84523*(POWER((J107-75),1.348)))))</f>
        <v>0</v>
      </c>
      <c r="L107" s="8">
        <v>347</v>
      </c>
      <c r="M107" s="6">
        <f>IF(L107&lt;210,,IF(L107&lt;210,,SUM(0.188807*(POWER((L107-210),1.41)))))</f>
        <v>194.44379619680834</v>
      </c>
      <c r="N107" s="9">
        <v>2</v>
      </c>
      <c r="O107" s="10" t="s">
        <v>11</v>
      </c>
      <c r="P107" s="25">
        <v>30.9</v>
      </c>
      <c r="Q107" s="6">
        <f>IF(AND(N107&gt;0.55,N107&lt;4.14),ROUNDDOWN(0.19889*POWER((185-(N107*60+P107)),1.88),0),"0")</f>
        <v>151</v>
      </c>
      <c r="R107" s="11">
        <f>SUM(E107,G107,I107,K107,M107,Q107)</f>
        <v>836.6393457697609</v>
      </c>
    </row>
    <row r="108" spans="1:18" ht="12.75">
      <c r="A108" s="2"/>
      <c r="B108" s="4" t="s">
        <v>97</v>
      </c>
      <c r="C108" s="4" t="s">
        <v>99</v>
      </c>
      <c r="D108" s="5">
        <v>0</v>
      </c>
      <c r="E108" s="6">
        <f>IF(D108&lt;1.5,,IF(D108&lt;1.5,,SUM(56.0211*(POWER((D108-1.5),1.05)))))</f>
        <v>0</v>
      </c>
      <c r="F108" s="5">
        <v>22</v>
      </c>
      <c r="G108" s="6">
        <f>IF(F108&lt;8,,IF(F108&lt;8,,SUM(7.86*(POWER((F108-8),1.1)))))</f>
        <v>143.27268019309415</v>
      </c>
      <c r="H108" s="5">
        <v>10.6</v>
      </c>
      <c r="I108" s="6">
        <f>IF(H108&lt;0.1,,IF(H108&gt;13,,SUM(46.0849*(POWER((13-H108),1.81)))))</f>
        <v>224.77137222361307</v>
      </c>
      <c r="J108" s="7">
        <v>110</v>
      </c>
      <c r="K108" s="6">
        <f>IF(J108&lt;75,,IF(J108&lt;75,,SUM(1.84523*(POWER((J108-75),1.348)))))</f>
        <v>222.5636477175478</v>
      </c>
      <c r="L108" s="8">
        <v>0</v>
      </c>
      <c r="M108" s="6">
        <f>IF(L108&lt;210,,IF(L108&lt;210,,SUM(0.188807*(POWER((L108-210),1.41)))))</f>
        <v>0</v>
      </c>
      <c r="N108" s="9">
        <v>2</v>
      </c>
      <c r="O108" s="10" t="s">
        <v>11</v>
      </c>
      <c r="P108" s="25">
        <v>30.6</v>
      </c>
      <c r="Q108" s="6">
        <f>IF(AND(N108&gt;0.55,N108&lt;4.14),ROUNDDOWN(0.19889*POWER((185-(N108*60+P108)),1.88),0),"0")</f>
        <v>153</v>
      </c>
      <c r="R108" s="11">
        <f>SUM(E108,G108,I108,K108,M108,Q108)</f>
        <v>743.6077001342551</v>
      </c>
    </row>
    <row r="109" spans="1:18" ht="12.75">
      <c r="A109" s="2"/>
      <c r="B109" s="4" t="s">
        <v>96</v>
      </c>
      <c r="C109" s="4" t="s">
        <v>99</v>
      </c>
      <c r="D109" s="5">
        <v>0</v>
      </c>
      <c r="E109" s="6">
        <f>IF(D109&lt;1.5,,IF(D109&lt;1.5,,SUM(56.0211*(POWER((D109-1.5),1.05)))))</f>
        <v>0</v>
      </c>
      <c r="F109" s="5">
        <v>26</v>
      </c>
      <c r="G109" s="6">
        <f>IF(F109&lt;8,,IF(F109&lt;8,,SUM(7.86*(POWER((F109-8),1.1)))))</f>
        <v>188.8957999722035</v>
      </c>
      <c r="H109" s="5">
        <v>10</v>
      </c>
      <c r="I109" s="6">
        <f>IF(H109&lt;0.1,,IF(H109&gt;13,,SUM(46.0849*(POWER((13-H109),1.81)))))</f>
        <v>336.626359596566</v>
      </c>
      <c r="J109" s="7">
        <v>0</v>
      </c>
      <c r="K109" s="6">
        <f>IF(J109&lt;75,,IF(J109&lt;75,,SUM(1.84523*(POWER((J109-75),1.348)))))</f>
        <v>0</v>
      </c>
      <c r="L109" s="8">
        <v>297</v>
      </c>
      <c r="M109" s="6">
        <f>IF(L109&lt;210,,IF(L109&lt;210,,SUM(0.188807*(POWER((L109-210),1.41)))))</f>
        <v>102.50386422419653</v>
      </c>
      <c r="N109" s="9">
        <v>2</v>
      </c>
      <c r="O109" s="10" t="s">
        <v>11</v>
      </c>
      <c r="P109" s="25" t="s">
        <v>126</v>
      </c>
      <c r="Q109" s="6">
        <f>IF(AND(N109&gt;0.55,N109&lt;4.14),ROUNDDOWN(0.19889*POWER((185-(N109*60+P109)),1.88),0),"0")</f>
        <v>84</v>
      </c>
      <c r="R109" s="11">
        <f>SUM(E109,G109,I109,K109,M109,Q109)</f>
        <v>712.0260237929659</v>
      </c>
    </row>
    <row r="110" spans="1:18" ht="12.75">
      <c r="A110" s="2"/>
      <c r="B110" s="4"/>
      <c r="C110" s="4"/>
      <c r="D110" s="5"/>
      <c r="E110" s="6">
        <f>IF(D110&lt;1.5,,IF(D110&lt;1.5,,SUM(56.0211*(POWER((D110-1.5),1.05)))))</f>
        <v>0</v>
      </c>
      <c r="F110" s="5"/>
      <c r="G110" s="6">
        <f>IF(F110&lt;8,,IF(F110&lt;8,,SUM(7.86*(POWER((F110-8),1.1)))))</f>
        <v>0</v>
      </c>
      <c r="H110" s="5"/>
      <c r="I110" s="6">
        <f>IF(H110&lt;0.1,,IF(H110&gt;13,,SUM(46.0849*(POWER((13-H110),1.81)))))</f>
        <v>0</v>
      </c>
      <c r="J110" s="7"/>
      <c r="K110" s="6">
        <f>IF(J110&lt;75,,IF(J110&lt;75,,SUM(1.84523*(POWER((J110-75),1.348)))))</f>
        <v>0</v>
      </c>
      <c r="L110" s="8"/>
      <c r="M110" s="6">
        <f>IF(L110&lt;210,,IF(L110&lt;210,,SUM(0.188807*(POWER((L110-210),1.41)))))</f>
        <v>0</v>
      </c>
      <c r="N110" s="9"/>
      <c r="O110" s="10" t="s">
        <v>11</v>
      </c>
      <c r="P110" s="25"/>
      <c r="Q110" s="6" t="str">
        <f>IF(AND(N110&gt;0.55,N110&lt;4.14),ROUNDDOWN(0.19889*POWER((185-(N110*60+P110)),1.88),0),"0")</f>
        <v>0</v>
      </c>
      <c r="R110" s="11">
        <f>R105+R106+R107+R108</f>
        <v>3400.653711303276</v>
      </c>
    </row>
  </sheetData>
  <mergeCells count="1">
    <mergeCell ref="N6:P6"/>
  </mergeCells>
  <printOptions/>
  <pageMargins left="0.48" right="0.59" top="0.63" bottom="0.5" header="0.24" footer="0.3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M13" sqref="M13"/>
    </sheetView>
  </sheetViews>
  <sheetFormatPr defaultColWidth="9.00390625" defaultRowHeight="12.75"/>
  <cols>
    <col min="1" max="1" width="21.625" style="12" customWidth="1"/>
    <col min="2" max="2" width="22.50390625" style="12" customWidth="1"/>
    <col min="3" max="3" width="4.625" style="12" customWidth="1"/>
    <col min="4" max="4" width="5.375" style="12" customWidth="1"/>
    <col min="5" max="5" width="4.375" style="12" customWidth="1"/>
    <col min="6" max="6" width="5.875" style="12" customWidth="1"/>
    <col min="7" max="7" width="5.00390625" style="12" customWidth="1"/>
    <col min="8" max="8" width="5.375" style="12" customWidth="1"/>
    <col min="9" max="9" width="1.4921875" style="12" customWidth="1"/>
    <col min="10" max="10" width="4.625" style="12" customWidth="1"/>
    <col min="11" max="16384" width="9.125" style="12" customWidth="1"/>
  </cols>
  <sheetData>
    <row r="1" ht="12.75">
      <c r="A1" s="12" t="s">
        <v>104</v>
      </c>
    </row>
    <row r="2" spans="1:10" ht="12.75">
      <c r="A2" s="13" t="str">
        <f>'Zapisuj výslekdky!!!!'!B6</f>
        <v>JMÉNO</v>
      </c>
      <c r="B2" s="13" t="str">
        <f>'Zapisuj výslekdky!!!!'!C6</f>
        <v>ŠKOLA</v>
      </c>
      <c r="C2" s="13" t="str">
        <f>'Zapisuj výslekdky!!!!'!D6</f>
        <v>koule</v>
      </c>
      <c r="D2" s="13" t="str">
        <f>'Zapisuj výslekdky!!!!'!F6</f>
        <v>míček</v>
      </c>
      <c r="E2" s="13" t="str">
        <f>'Zapisuj výslekdky!!!!'!H6</f>
        <v>60m</v>
      </c>
      <c r="F2" s="13" t="str">
        <f>'Zapisuj výslekdky!!!!'!J6</f>
        <v>výška</v>
      </c>
      <c r="G2" s="13" t="str">
        <f>'Zapisuj výslekdky!!!!'!L6</f>
        <v>dálka</v>
      </c>
      <c r="H2" s="13" t="str">
        <f>'Zapisuj výslekdky!!!!'!N6</f>
        <v>800 m</v>
      </c>
      <c r="I2" s="13">
        <f>'Zapisuj výslekdky!!!!'!O6</f>
        <v>0</v>
      </c>
      <c r="J2" s="13">
        <f>'Zapisuj výslekdky!!!!'!P6</f>
        <v>0</v>
      </c>
    </row>
    <row r="3" spans="1:10" ht="12.75">
      <c r="A3" s="13" t="str">
        <f>'Zapisuj výslekdky!!!!'!B7</f>
        <v>Šimůnková Markéta</v>
      </c>
      <c r="B3" s="13" t="str">
        <f>'Zapisuj výslekdky!!!!'!C7</f>
        <v>ZŠ Rokytnice</v>
      </c>
      <c r="C3" s="13">
        <f>'Zapisuj výslekdky!!!!'!D7</f>
        <v>0</v>
      </c>
      <c r="D3" s="13">
        <f>'Zapisuj výslekdky!!!!'!F7</f>
        <v>32</v>
      </c>
      <c r="E3" s="13">
        <f>'Zapisuj výslekdky!!!!'!H7</f>
        <v>8.7</v>
      </c>
      <c r="F3" s="13">
        <f>'Zapisuj výslekdky!!!!'!J7</f>
        <v>125</v>
      </c>
      <c r="G3" s="13">
        <f>'Zapisuj výslekdky!!!!'!L7</f>
        <v>0</v>
      </c>
      <c r="H3" s="13">
        <f>'Zapisuj výslekdky!!!!'!N7</f>
        <v>0</v>
      </c>
      <c r="I3" s="13" t="str">
        <f>'Zapisuj výslekdky!!!!'!O7</f>
        <v>:</v>
      </c>
      <c r="J3" s="13">
        <f>'Zapisuj výslekdky!!!!'!P7</f>
        <v>0</v>
      </c>
    </row>
    <row r="4" spans="1:10" ht="12.75">
      <c r="A4" s="13" t="str">
        <f>'Zapisuj výslekdky!!!!'!B8</f>
        <v>Pfeiferová Michaela</v>
      </c>
      <c r="B4" s="13" t="str">
        <f>'Zapisuj výslekdky!!!!'!C8</f>
        <v>ZŠ Rokytnice</v>
      </c>
      <c r="C4" s="13">
        <f>'Zapisuj výslekdky!!!!'!D8</f>
        <v>0</v>
      </c>
      <c r="D4" s="13">
        <f>'Zapisuj výslekdky!!!!'!F8</f>
        <v>27</v>
      </c>
      <c r="E4" s="13">
        <f>'Zapisuj výslekdky!!!!'!H8</f>
        <v>9.4</v>
      </c>
      <c r="F4" s="13">
        <f>'Zapisuj výslekdky!!!!'!J8</f>
        <v>115</v>
      </c>
      <c r="G4" s="13">
        <f>'Zapisuj výslekdky!!!!'!L8</f>
        <v>0</v>
      </c>
      <c r="H4" s="13">
        <f>'Zapisuj výslekdky!!!!'!N8</f>
        <v>2</v>
      </c>
      <c r="I4" s="13" t="str">
        <f>'Zapisuj výslekdky!!!!'!O8</f>
        <v>:</v>
      </c>
      <c r="J4" s="13">
        <f>'Zapisuj výslekdky!!!!'!P8</f>
        <v>35.5</v>
      </c>
    </row>
    <row r="5" spans="1:10" ht="12.75">
      <c r="A5" s="13" t="str">
        <f>'Zapisuj výslekdky!!!!'!B9</f>
        <v>Pokorná Karolína</v>
      </c>
      <c r="B5" s="13" t="str">
        <f>'Zapisuj výslekdky!!!!'!C9</f>
        <v>ZŠ Rokytnice</v>
      </c>
      <c r="C5" s="13">
        <f>'Zapisuj výslekdky!!!!'!D9</f>
        <v>0</v>
      </c>
      <c r="D5" s="13">
        <f>'Zapisuj výslekdky!!!!'!F9</f>
        <v>39</v>
      </c>
      <c r="E5" s="13">
        <f>'Zapisuj výslekdky!!!!'!H9</f>
        <v>9.6</v>
      </c>
      <c r="F5" s="13">
        <f>'Zapisuj výslekdky!!!!'!J9</f>
        <v>0</v>
      </c>
      <c r="G5" s="13">
        <f>'Zapisuj výslekdky!!!!'!L9</f>
        <v>365</v>
      </c>
      <c r="H5" s="13">
        <f>'Zapisuj výslekdky!!!!'!N9</f>
        <v>2</v>
      </c>
      <c r="I5" s="13" t="str">
        <f>'Zapisuj výslekdky!!!!'!O9</f>
        <v>:</v>
      </c>
      <c r="J5" s="13">
        <f>'Zapisuj výslekdky!!!!'!P9</f>
        <v>47.6</v>
      </c>
    </row>
    <row r="6" spans="1:10" ht="12.75">
      <c r="A6" s="13" t="str">
        <f>'Zapisuj výslekdky!!!!'!B10</f>
        <v>Vlková Gabriela</v>
      </c>
      <c r="B6" s="13" t="str">
        <f>'Zapisuj výslekdky!!!!'!C10</f>
        <v>ZŠ Rokytnice</v>
      </c>
      <c r="C6" s="13">
        <f>'Zapisuj výslekdky!!!!'!D10</f>
        <v>0</v>
      </c>
      <c r="D6" s="13">
        <f>'Zapisuj výslekdky!!!!'!F10</f>
        <v>25</v>
      </c>
      <c r="E6" s="13">
        <f>'Zapisuj výslekdky!!!!'!H10</f>
        <v>9.6</v>
      </c>
      <c r="F6" s="13">
        <f>'Zapisuj výslekdky!!!!'!J10</f>
        <v>0</v>
      </c>
      <c r="G6" s="13">
        <f>'Zapisuj výslekdky!!!!'!L10</f>
        <v>314</v>
      </c>
      <c r="H6" s="13">
        <f>'Zapisuj výslekdky!!!!'!N10</f>
        <v>2</v>
      </c>
      <c r="I6" s="13" t="str">
        <f>'Zapisuj výslekdky!!!!'!O10</f>
        <v>:</v>
      </c>
      <c r="J6" s="13">
        <f>'Zapisuj výslekdky!!!!'!P10</f>
        <v>29.2</v>
      </c>
    </row>
    <row r="7" spans="1:10" ht="12.75">
      <c r="A7" s="13" t="str">
        <f>'Zapisuj výslekdky!!!!'!B11</f>
        <v>ŽŽŽ</v>
      </c>
      <c r="B7" s="13" t="str">
        <f>'Zapisuj výslekdky!!!!'!C11</f>
        <v>ZŠ Rokytnice</v>
      </c>
      <c r="C7" s="13">
        <f>'Zapisuj výslekdky!!!!'!D11</f>
        <v>0</v>
      </c>
      <c r="D7" s="13">
        <f>'Zapisuj výslekdky!!!!'!F11</f>
        <v>0</v>
      </c>
      <c r="E7" s="13">
        <f>'Zapisuj výslekdky!!!!'!H11</f>
        <v>0</v>
      </c>
      <c r="F7" s="13">
        <f>'Zapisuj výslekdky!!!!'!J11</f>
        <v>0</v>
      </c>
      <c r="G7" s="13">
        <f>'Zapisuj výslekdky!!!!'!L11</f>
        <v>0</v>
      </c>
      <c r="H7" s="13">
        <f>'Zapisuj výslekdky!!!!'!N11</f>
        <v>0</v>
      </c>
      <c r="I7" s="13" t="str">
        <f>'Zapisuj výslekdky!!!!'!O11</f>
        <v>:</v>
      </c>
      <c r="J7" s="13">
        <f>'Zapisuj výslekdky!!!!'!P11</f>
        <v>0</v>
      </c>
    </row>
    <row r="8" spans="1:10" ht="12.75">
      <c r="A8" s="13" t="str">
        <f>'Zapisuj výslekdky!!!!'!B14</f>
        <v>Jindřišková Jana</v>
      </c>
      <c r="B8" s="13" t="str">
        <f>'Zapisuj výslekdky!!!!'!C14</f>
        <v>ZŠ Jablonec nad Jizerou</v>
      </c>
      <c r="C8" s="13">
        <f>'Zapisuj výslekdky!!!!'!D14</f>
        <v>0</v>
      </c>
      <c r="D8" s="13">
        <f>'Zapisuj výslekdky!!!!'!F14</f>
        <v>39</v>
      </c>
      <c r="E8" s="13">
        <f>'Zapisuj výslekdky!!!!'!H14</f>
        <v>9.4</v>
      </c>
      <c r="F8" s="13">
        <f>'Zapisuj výslekdky!!!!'!J14</f>
        <v>115</v>
      </c>
      <c r="G8" s="13">
        <f>'Zapisuj výslekdky!!!!'!L14</f>
        <v>0</v>
      </c>
      <c r="H8" s="13">
        <f>'Zapisuj výslekdky!!!!'!N14</f>
        <v>2</v>
      </c>
      <c r="I8" s="13" t="str">
        <f>'Zapisuj výslekdky!!!!'!O14</f>
        <v>:</v>
      </c>
      <c r="J8" s="13">
        <f>'Zapisuj výslekdky!!!!'!P14</f>
        <v>34.9</v>
      </c>
    </row>
    <row r="9" spans="1:10" ht="12.75">
      <c r="A9" s="13" t="str">
        <f>'Zapisuj výslekdky!!!!'!B15</f>
        <v>Therová Monika</v>
      </c>
      <c r="B9" s="13" t="str">
        <f>'Zapisuj výslekdky!!!!'!C15</f>
        <v>ZŠ Jablonec nad Jizerou</v>
      </c>
      <c r="C9" s="13">
        <f>'Zapisuj výslekdky!!!!'!D15</f>
        <v>0</v>
      </c>
      <c r="D9" s="13">
        <f>'Zapisuj výslekdky!!!!'!F15</f>
        <v>24</v>
      </c>
      <c r="E9" s="13">
        <f>'Zapisuj výslekdky!!!!'!H15</f>
        <v>9.6</v>
      </c>
      <c r="F9" s="13">
        <f>'Zapisuj výslekdky!!!!'!J15</f>
        <v>0</v>
      </c>
      <c r="G9" s="13">
        <f>'Zapisuj výslekdky!!!!'!L15</f>
        <v>309</v>
      </c>
      <c r="H9" s="13">
        <f>'Zapisuj výslekdky!!!!'!N15</f>
        <v>2</v>
      </c>
      <c r="I9" s="13" t="str">
        <f>'Zapisuj výslekdky!!!!'!O15</f>
        <v>:</v>
      </c>
      <c r="J9" s="13">
        <f>'Zapisuj výslekdky!!!!'!P15</f>
        <v>29.5</v>
      </c>
    </row>
    <row r="10" spans="1:10" ht="12.75">
      <c r="A10" s="13" t="str">
        <f>'Zapisuj výslekdky!!!!'!B16</f>
        <v>Šťastná Barbora</v>
      </c>
      <c r="B10" s="13" t="str">
        <f>'Zapisuj výslekdky!!!!'!C16</f>
        <v>ZŠ Jablonec nad Jizerou</v>
      </c>
      <c r="C10" s="13">
        <f>'Zapisuj výslekdky!!!!'!D16</f>
        <v>0</v>
      </c>
      <c r="D10" s="13">
        <f>'Zapisuj výslekdky!!!!'!F16</f>
        <v>25</v>
      </c>
      <c r="E10" s="13">
        <f>'Zapisuj výslekdky!!!!'!H16</f>
        <v>10</v>
      </c>
      <c r="F10" s="13">
        <f>'Zapisuj výslekdky!!!!'!J16</f>
        <v>0</v>
      </c>
      <c r="G10" s="13">
        <f>'Zapisuj výslekdky!!!!'!L16</f>
        <v>0</v>
      </c>
      <c r="H10" s="13">
        <f>'Zapisuj výslekdky!!!!'!N16</f>
        <v>2</v>
      </c>
      <c r="I10" s="13" t="str">
        <f>'Zapisuj výslekdky!!!!'!O16</f>
        <v>:</v>
      </c>
      <c r="J10" s="13">
        <f>'Zapisuj výslekdky!!!!'!P16</f>
        <v>33.4</v>
      </c>
    </row>
    <row r="11" spans="1:10" ht="12.75">
      <c r="A11" s="13" t="str">
        <f>'Zapisuj výslekdky!!!!'!B17</f>
        <v>Jará Petra</v>
      </c>
      <c r="B11" s="13" t="str">
        <f>'Zapisuj výslekdky!!!!'!C17</f>
        <v>ZŠ Jablonec nad Jizerou</v>
      </c>
      <c r="C11" s="13">
        <f>'Zapisuj výslekdky!!!!'!D17</f>
        <v>0</v>
      </c>
      <c r="D11" s="13">
        <f>'Zapisuj výslekdky!!!!'!F17</f>
        <v>23</v>
      </c>
      <c r="E11" s="13">
        <f>'Zapisuj výslekdky!!!!'!H17</f>
        <v>10.9</v>
      </c>
      <c r="F11" s="13">
        <f>'Zapisuj výslekdky!!!!'!J17</f>
        <v>0</v>
      </c>
      <c r="G11" s="13">
        <f>'Zapisuj výslekdky!!!!'!L17</f>
        <v>283</v>
      </c>
      <c r="H11" s="13">
        <f>'Zapisuj výslekdky!!!!'!N17</f>
        <v>2</v>
      </c>
      <c r="I11" s="13" t="str">
        <f>'Zapisuj výslekdky!!!!'!O17</f>
        <v>:</v>
      </c>
      <c r="J11" s="13">
        <f>'Zapisuj výslekdky!!!!'!P17</f>
        <v>40.4</v>
      </c>
    </row>
    <row r="12" spans="1:10" ht="12.75">
      <c r="A12" s="13" t="str">
        <f>'Zapisuj výslekdky!!!!'!B18</f>
        <v>Černá Eva</v>
      </c>
      <c r="B12" s="13" t="str">
        <f>'Zapisuj výslekdky!!!!'!C18</f>
        <v>ZŠ Jablonec nad Jizerou</v>
      </c>
      <c r="C12" s="13">
        <f>'Zapisuj výslekdky!!!!'!D18</f>
        <v>0</v>
      </c>
      <c r="D12" s="13">
        <f>'Zapisuj výslekdky!!!!'!F18</f>
        <v>15</v>
      </c>
      <c r="E12" s="13">
        <f>'Zapisuj výslekdky!!!!'!H18</f>
        <v>10.6</v>
      </c>
      <c r="F12" s="13">
        <f>'Zapisuj výslekdky!!!!'!J18</f>
        <v>0</v>
      </c>
      <c r="G12" s="13">
        <f>'Zapisuj výslekdky!!!!'!L18</f>
        <v>0</v>
      </c>
      <c r="H12" s="13">
        <f>'Zapisuj výslekdky!!!!'!N18</f>
        <v>2</v>
      </c>
      <c r="I12" s="13" t="str">
        <f>'Zapisuj výslekdky!!!!'!O18</f>
        <v>:</v>
      </c>
      <c r="J12" s="13">
        <f>'Zapisuj výslekdky!!!!'!P18</f>
        <v>36.6</v>
      </c>
    </row>
    <row r="13" spans="1:10" ht="12.75">
      <c r="A13" s="13" t="str">
        <f>'Zapisuj výslekdky!!!!'!B21</f>
        <v>Půlpánová Markéta</v>
      </c>
      <c r="B13" s="13" t="str">
        <f>'Zapisuj výslekdky!!!!'!C21</f>
        <v>ZŠ Jilemnice Komenského</v>
      </c>
      <c r="C13" s="13">
        <f>'Zapisuj výslekdky!!!!'!D21</f>
        <v>0</v>
      </c>
      <c r="D13" s="13">
        <f>'Zapisuj výslekdky!!!!'!F21</f>
        <v>29</v>
      </c>
      <c r="E13" s="13">
        <f>'Zapisuj výslekdky!!!!'!H21</f>
        <v>8.3</v>
      </c>
      <c r="F13" s="13">
        <f>'Zapisuj výslekdky!!!!'!J21</f>
        <v>136</v>
      </c>
      <c r="G13" s="13">
        <f>'Zapisuj výslekdky!!!!'!L21</f>
        <v>0</v>
      </c>
      <c r="H13" s="13">
        <f>'Zapisuj výslekdky!!!!'!N21</f>
        <v>1</v>
      </c>
      <c r="I13" s="13" t="str">
        <f>'Zapisuj výslekdky!!!!'!O21</f>
        <v>:</v>
      </c>
      <c r="J13" s="13" t="str">
        <f>'Zapisuj výslekdky!!!!'!P21</f>
        <v>53,0</v>
      </c>
    </row>
    <row r="14" spans="1:10" ht="12.75">
      <c r="A14" s="13" t="str">
        <f>'Zapisuj výslekdky!!!!'!B22</f>
        <v>Hanušová Dominika</v>
      </c>
      <c r="B14" s="13" t="str">
        <f>'Zapisuj výslekdky!!!!'!C22</f>
        <v>ZŠ Jilemnice Komenského</v>
      </c>
      <c r="C14" s="13">
        <f>'Zapisuj výslekdky!!!!'!D22</f>
        <v>0</v>
      </c>
      <c r="D14" s="13">
        <f>'Zapisuj výslekdky!!!!'!F22</f>
        <v>32</v>
      </c>
      <c r="E14" s="13">
        <f>'Zapisuj výslekdky!!!!'!H22</f>
        <v>8.2</v>
      </c>
      <c r="F14" s="13">
        <f>'Zapisuj výslekdky!!!!'!J22</f>
        <v>0</v>
      </c>
      <c r="G14" s="13">
        <f>'Zapisuj výslekdky!!!!'!L22</f>
        <v>405</v>
      </c>
      <c r="H14" s="13">
        <f>'Zapisuj výslekdky!!!!'!N22</f>
        <v>1</v>
      </c>
      <c r="I14" s="13" t="str">
        <f>'Zapisuj výslekdky!!!!'!O22</f>
        <v>:</v>
      </c>
      <c r="J14" s="13" t="str">
        <f>'Zapisuj výslekdky!!!!'!P22</f>
        <v>51,0</v>
      </c>
    </row>
    <row r="15" spans="1:10" ht="12.75">
      <c r="A15" s="13" t="str">
        <f>'Zapisuj výslekdky!!!!'!B23</f>
        <v>Mitrusová Nicola</v>
      </c>
      <c r="B15" s="13" t="str">
        <f>'Zapisuj výslekdky!!!!'!C23</f>
        <v>ZŠ Jilemnice Komenského</v>
      </c>
      <c r="C15" s="13">
        <f>'Zapisuj výslekdky!!!!'!D23</f>
        <v>0</v>
      </c>
      <c r="D15" s="13">
        <f>'Zapisuj výslekdky!!!!'!F23</f>
        <v>27</v>
      </c>
      <c r="E15" s="13">
        <f>'Zapisuj výslekdky!!!!'!H23</f>
        <v>8.9</v>
      </c>
      <c r="F15" s="13">
        <f>'Zapisuj výslekdky!!!!'!J23</f>
        <v>0</v>
      </c>
      <c r="G15" s="13">
        <f>'Zapisuj výslekdky!!!!'!L23</f>
        <v>389</v>
      </c>
      <c r="H15" s="13">
        <f>'Zapisuj výslekdky!!!!'!N23</f>
        <v>1</v>
      </c>
      <c r="I15" s="13" t="str">
        <f>'Zapisuj výslekdky!!!!'!O23</f>
        <v>:</v>
      </c>
      <c r="J15" s="13">
        <f>'Zapisuj výslekdky!!!!'!P23</f>
        <v>55.2</v>
      </c>
    </row>
    <row r="16" spans="1:10" ht="12.75">
      <c r="A16" s="13" t="str">
        <f>'Zapisuj výslekdky!!!!'!B24</f>
        <v>Kociánová Barbora</v>
      </c>
      <c r="B16" s="13" t="str">
        <f>'Zapisuj výslekdky!!!!'!C24</f>
        <v>ZŠ Jilemnice Komenského</v>
      </c>
      <c r="C16" s="13">
        <f>'Zapisuj výslekdky!!!!'!D24</f>
        <v>0</v>
      </c>
      <c r="D16" s="13">
        <f>'Zapisuj výslekdky!!!!'!F24</f>
        <v>25</v>
      </c>
      <c r="E16" s="13">
        <f>'Zapisuj výslekdky!!!!'!H24</f>
        <v>9.4</v>
      </c>
      <c r="F16" s="13">
        <f>'Zapisuj výslekdky!!!!'!J24</f>
        <v>130</v>
      </c>
      <c r="G16" s="13">
        <f>'Zapisuj výslekdky!!!!'!L24</f>
        <v>0</v>
      </c>
      <c r="H16" s="13">
        <f>'Zapisuj výslekdky!!!!'!N24</f>
        <v>2</v>
      </c>
      <c r="I16" s="13" t="str">
        <f>'Zapisuj výslekdky!!!!'!O24</f>
        <v>:</v>
      </c>
      <c r="J16" s="13" t="str">
        <f>'Zapisuj výslekdky!!!!'!P24</f>
        <v>00,5</v>
      </c>
    </row>
    <row r="17" spans="1:10" ht="12.75">
      <c r="A17" s="13" t="str">
        <f>'Zapisuj výslekdky!!!!'!B25</f>
        <v>Kosáčková Andrea</v>
      </c>
      <c r="B17" s="13" t="str">
        <f>'Zapisuj výslekdky!!!!'!C25</f>
        <v>ZŠ Jilemnice Komenského</v>
      </c>
      <c r="C17" s="13">
        <f>'Zapisuj výslekdky!!!!'!D25</f>
        <v>0</v>
      </c>
      <c r="D17" s="13">
        <f>'Zapisuj výslekdky!!!!'!F25</f>
        <v>35</v>
      </c>
      <c r="E17" s="13">
        <f>'Zapisuj výslekdky!!!!'!H25</f>
        <v>9.2</v>
      </c>
      <c r="F17" s="13">
        <f>'Zapisuj výslekdky!!!!'!J25</f>
        <v>0</v>
      </c>
      <c r="G17" s="13">
        <f>'Zapisuj výslekdky!!!!'!L25</f>
        <v>380</v>
      </c>
      <c r="H17" s="13">
        <f>'Zapisuj výslekdky!!!!'!N25</f>
        <v>2</v>
      </c>
      <c r="I17" s="13" t="str">
        <f>'Zapisuj výslekdky!!!!'!O25</f>
        <v>:</v>
      </c>
      <c r="J17" s="13" t="str">
        <f>'Zapisuj výslekdky!!!!'!P25</f>
        <v>05,6</v>
      </c>
    </row>
    <row r="18" spans="1:10" ht="12.75">
      <c r="A18" s="13" t="str">
        <f>'Zapisuj výslekdky!!!!'!B28</f>
        <v>Grosmanová Aneta</v>
      </c>
      <c r="B18" s="13" t="str">
        <f>'Zapisuj výslekdky!!!!'!C28</f>
        <v>ZŠ a MŠ Studenec</v>
      </c>
      <c r="C18" s="13">
        <f>'Zapisuj výslekdky!!!!'!D28</f>
        <v>0</v>
      </c>
      <c r="D18" s="13">
        <f>'Zapisuj výslekdky!!!!'!F28</f>
        <v>42</v>
      </c>
      <c r="E18" s="13">
        <f>'Zapisuj výslekdky!!!!'!H28</f>
        <v>9.1</v>
      </c>
      <c r="F18" s="13">
        <f>'Zapisuj výslekdky!!!!'!J28</f>
        <v>125</v>
      </c>
      <c r="G18" s="13">
        <f>'Zapisuj výslekdky!!!!'!L28</f>
        <v>0</v>
      </c>
      <c r="H18" s="13">
        <f>'Zapisuj výslekdky!!!!'!N28</f>
        <v>2</v>
      </c>
      <c r="I18" s="13" t="str">
        <f>'Zapisuj výslekdky!!!!'!O28</f>
        <v>:</v>
      </c>
      <c r="J18" s="13">
        <f>'Zapisuj výslekdky!!!!'!P28</f>
        <v>15.5</v>
      </c>
    </row>
    <row r="19" spans="1:10" ht="12.75">
      <c r="A19" s="13" t="str">
        <f>'Zapisuj výslekdky!!!!'!B29</f>
        <v>Jirásková Denisa</v>
      </c>
      <c r="B19" s="13" t="str">
        <f>'Zapisuj výslekdky!!!!'!C29</f>
        <v>ZŠ a MŠ Studenec</v>
      </c>
      <c r="C19" s="13">
        <f>'Zapisuj výslekdky!!!!'!D29</f>
        <v>0</v>
      </c>
      <c r="D19" s="13">
        <f>'Zapisuj výslekdky!!!!'!F29</f>
        <v>34</v>
      </c>
      <c r="E19" s="13">
        <f>'Zapisuj výslekdky!!!!'!H29</f>
        <v>9</v>
      </c>
      <c r="F19" s="13">
        <f>'Zapisuj výslekdky!!!!'!J29</f>
        <v>115</v>
      </c>
      <c r="G19" s="13">
        <f>'Zapisuj výslekdky!!!!'!L29</f>
        <v>0</v>
      </c>
      <c r="H19" s="13">
        <f>'Zapisuj výslekdky!!!!'!N29</f>
        <v>2</v>
      </c>
      <c r="I19" s="13" t="str">
        <f>'Zapisuj výslekdky!!!!'!O29</f>
        <v>:</v>
      </c>
      <c r="J19" s="13">
        <f>'Zapisuj výslekdky!!!!'!P29</f>
        <v>14.9</v>
      </c>
    </row>
    <row r="20" spans="1:10" ht="12.75">
      <c r="A20" s="13" t="str">
        <f>'Zapisuj výslekdky!!!!'!B30</f>
        <v>Kalenská Dominika</v>
      </c>
      <c r="B20" s="13" t="str">
        <f>'Zapisuj výslekdky!!!!'!C30</f>
        <v>ZŠ a MŠ Studenec</v>
      </c>
      <c r="C20" s="13">
        <f>'Zapisuj výslekdky!!!!'!D30</f>
        <v>0</v>
      </c>
      <c r="D20" s="13">
        <f>'Zapisuj výslekdky!!!!'!F30</f>
        <v>27</v>
      </c>
      <c r="E20" s="13">
        <f>'Zapisuj výslekdky!!!!'!H30</f>
        <v>9.9</v>
      </c>
      <c r="F20" s="13">
        <f>'Zapisuj výslekdky!!!!'!J30</f>
        <v>0</v>
      </c>
      <c r="G20" s="13">
        <f>'Zapisuj výslekdky!!!!'!L30</f>
        <v>345</v>
      </c>
      <c r="H20" s="13">
        <f>'Zapisuj výslekdky!!!!'!N30</f>
        <v>2</v>
      </c>
      <c r="I20" s="13" t="str">
        <f>'Zapisuj výslekdky!!!!'!O30</f>
        <v>:</v>
      </c>
      <c r="J20" s="13">
        <f>'Zapisuj výslekdky!!!!'!P30</f>
        <v>18.7</v>
      </c>
    </row>
    <row r="21" spans="1:10" ht="12.75">
      <c r="A21" s="13" t="str">
        <f>'Zapisuj výslekdky!!!!'!B31</f>
        <v>Urbanová Markéta</v>
      </c>
      <c r="B21" s="13" t="str">
        <f>'Zapisuj výslekdky!!!!'!C31</f>
        <v>ZŠ a MŠ Studenec</v>
      </c>
      <c r="C21" s="13">
        <f>'Zapisuj výslekdky!!!!'!D31</f>
        <v>0</v>
      </c>
      <c r="D21" s="13">
        <f>'Zapisuj výslekdky!!!!'!F31</f>
        <v>29</v>
      </c>
      <c r="E21" s="13">
        <f>'Zapisuj výslekdky!!!!'!H31</f>
        <v>10</v>
      </c>
      <c r="F21" s="13">
        <f>'Zapisuj výslekdky!!!!'!J31</f>
        <v>0</v>
      </c>
      <c r="G21" s="13">
        <f>'Zapisuj výslekdky!!!!'!L31</f>
        <v>324</v>
      </c>
      <c r="H21" s="13">
        <f>'Zapisuj výslekdky!!!!'!N31</f>
        <v>2</v>
      </c>
      <c r="I21" s="13" t="str">
        <f>'Zapisuj výslekdky!!!!'!O31</f>
        <v>:</v>
      </c>
      <c r="J21" s="13">
        <f>'Zapisuj výslekdky!!!!'!P31</f>
        <v>28.2</v>
      </c>
    </row>
    <row r="22" spans="1:10" ht="12.75">
      <c r="A22" s="13" t="str">
        <f>'Zapisuj výslekdky!!!!'!B32</f>
        <v>Hamáčková Markéta</v>
      </c>
      <c r="B22" s="13" t="str">
        <f>'Zapisuj výslekdky!!!!'!C32</f>
        <v>ZŠ a MŠ Studenec</v>
      </c>
      <c r="C22" s="13">
        <f>'Zapisuj výslekdky!!!!'!D32</f>
        <v>0</v>
      </c>
      <c r="D22" s="13">
        <f>'Zapisuj výslekdky!!!!'!F32</f>
        <v>23</v>
      </c>
      <c r="E22" s="13">
        <f>'Zapisuj výslekdky!!!!'!H32</f>
        <v>10.1</v>
      </c>
      <c r="F22" s="13">
        <f>'Zapisuj výslekdky!!!!'!J32</f>
        <v>0</v>
      </c>
      <c r="G22" s="13">
        <f>'Zapisuj výslekdky!!!!'!L32</f>
        <v>313</v>
      </c>
      <c r="H22" s="13">
        <f>'Zapisuj výslekdky!!!!'!N32</f>
        <v>2</v>
      </c>
      <c r="I22" s="13" t="str">
        <f>'Zapisuj výslekdky!!!!'!O32</f>
        <v>:</v>
      </c>
      <c r="J22" s="13">
        <f>'Zapisuj výslekdky!!!!'!P32</f>
        <v>40.7</v>
      </c>
    </row>
    <row r="23" spans="1:10" ht="12.75">
      <c r="A23" s="13" t="str">
        <f>'Zapisuj výslekdky!!!!'!B35</f>
        <v>Tulachová Gabriela</v>
      </c>
      <c r="B23" s="13" t="str">
        <f>'Zapisuj výslekdky!!!!'!C35</f>
        <v>Masarykova ZS Libštát          </v>
      </c>
      <c r="C23" s="13">
        <f>'Zapisuj výslekdky!!!!'!D35</f>
        <v>0</v>
      </c>
      <c r="D23" s="13">
        <f>'Zapisuj výslekdky!!!!'!F35</f>
        <v>25</v>
      </c>
      <c r="E23" s="13">
        <f>'Zapisuj výslekdky!!!!'!H35</f>
        <v>9.6</v>
      </c>
      <c r="F23" s="13">
        <f>'Zapisuj výslekdky!!!!'!J35</f>
        <v>125</v>
      </c>
      <c r="G23" s="13">
        <f>'Zapisuj výslekdky!!!!'!L35</f>
        <v>0</v>
      </c>
      <c r="H23" s="13">
        <f>'Zapisuj výslekdky!!!!'!N35</f>
        <v>2</v>
      </c>
      <c r="I23" s="13" t="str">
        <f>'Zapisuj výslekdky!!!!'!O35</f>
        <v>:</v>
      </c>
      <c r="J23" s="13">
        <f>'Zapisuj výslekdky!!!!'!P35</f>
        <v>25.5</v>
      </c>
    </row>
    <row r="24" spans="1:10" ht="12.75">
      <c r="A24" s="13" t="str">
        <f>'Zapisuj výslekdky!!!!'!B36</f>
        <v>Zajícová Tereza</v>
      </c>
      <c r="B24" s="13" t="str">
        <f>'Zapisuj výslekdky!!!!'!C36</f>
        <v>Masarykova ZS Libštát          </v>
      </c>
      <c r="C24" s="13">
        <f>'Zapisuj výslekdky!!!!'!D36</f>
        <v>0</v>
      </c>
      <c r="D24" s="13">
        <f>'Zapisuj výslekdky!!!!'!F36</f>
        <v>26</v>
      </c>
      <c r="E24" s="13">
        <f>'Zapisuj výslekdky!!!!'!H36</f>
        <v>9.8</v>
      </c>
      <c r="F24" s="13">
        <f>'Zapisuj výslekdky!!!!'!J36</f>
        <v>115</v>
      </c>
      <c r="G24" s="13">
        <f>'Zapisuj výslekdky!!!!'!L36</f>
        <v>0</v>
      </c>
      <c r="H24" s="13">
        <f>'Zapisuj výslekdky!!!!'!N36</f>
        <v>2</v>
      </c>
      <c r="I24" s="13" t="str">
        <f>'Zapisuj výslekdky!!!!'!O36</f>
        <v>:</v>
      </c>
      <c r="J24" s="13">
        <f>'Zapisuj výslekdky!!!!'!P36</f>
        <v>23.8</v>
      </c>
    </row>
    <row r="25" spans="1:10" ht="12.75">
      <c r="A25" s="13" t="str">
        <f>'Zapisuj výslekdky!!!!'!B37</f>
        <v>Fejfarová Lenka</v>
      </c>
      <c r="B25" s="13" t="str">
        <f>'Zapisuj výslekdky!!!!'!C37</f>
        <v>Masarykova ZS Libštát          </v>
      </c>
      <c r="C25" s="13">
        <f>'Zapisuj výslekdky!!!!'!D37</f>
        <v>0</v>
      </c>
      <c r="D25" s="13">
        <f>'Zapisuj výslekdky!!!!'!F37</f>
        <v>29</v>
      </c>
      <c r="E25" s="13">
        <f>'Zapisuj výslekdky!!!!'!H37</f>
        <v>10</v>
      </c>
      <c r="F25" s="13">
        <f>'Zapisuj výslekdky!!!!'!J37</f>
        <v>110</v>
      </c>
      <c r="G25" s="13">
        <f>'Zapisuj výslekdky!!!!'!L37</f>
        <v>0</v>
      </c>
      <c r="H25" s="13">
        <f>'Zapisuj výslekdky!!!!'!N37</f>
        <v>2</v>
      </c>
      <c r="I25" s="13" t="str">
        <f>'Zapisuj výslekdky!!!!'!O37</f>
        <v>:</v>
      </c>
      <c r="J25" s="13" t="str">
        <f>'Zapisuj výslekdky!!!!'!P37</f>
        <v>23,0</v>
      </c>
    </row>
    <row r="26" spans="1:10" ht="12.75">
      <c r="A26" s="13" t="str">
        <f>'Zapisuj výslekdky!!!!'!B38</f>
        <v>Perglerová</v>
      </c>
      <c r="B26" s="13" t="str">
        <f>'Zapisuj výslekdky!!!!'!C38</f>
        <v>Masarykova ZS Libštát          </v>
      </c>
      <c r="C26" s="13">
        <f>'Zapisuj výslekdky!!!!'!D38</f>
        <v>0</v>
      </c>
      <c r="D26" s="13">
        <f>'Zapisuj výslekdky!!!!'!F38</f>
        <v>18</v>
      </c>
      <c r="E26" s="13">
        <f>'Zapisuj výslekdky!!!!'!H38</f>
        <v>9.6</v>
      </c>
      <c r="F26" s="13">
        <f>'Zapisuj výslekdky!!!!'!J38</f>
        <v>0</v>
      </c>
      <c r="G26" s="13">
        <f>'Zapisuj výslekdky!!!!'!L38</f>
        <v>298</v>
      </c>
      <c r="H26" s="13">
        <f>'Zapisuj výslekdky!!!!'!N38</f>
        <v>2</v>
      </c>
      <c r="I26" s="13" t="str">
        <f>'Zapisuj výslekdky!!!!'!O38</f>
        <v>:</v>
      </c>
      <c r="J26" s="13">
        <f>'Zapisuj výslekdky!!!!'!P38</f>
        <v>32.6</v>
      </c>
    </row>
    <row r="27" spans="1:10" ht="12.75">
      <c r="A27" s="13" t="str">
        <f>'Zapisuj výslekdky!!!!'!B39</f>
        <v>Beranová</v>
      </c>
      <c r="B27" s="13" t="str">
        <f>'Zapisuj výslekdky!!!!'!C39</f>
        <v>Masarykova ZS Libštát          </v>
      </c>
      <c r="C27" s="13">
        <f>'Zapisuj výslekdky!!!!'!D39</f>
        <v>0</v>
      </c>
      <c r="D27" s="13">
        <f>'Zapisuj výslekdky!!!!'!F39</f>
        <v>20</v>
      </c>
      <c r="E27" s="13">
        <f>'Zapisuj výslekdky!!!!'!H39</f>
        <v>10.2</v>
      </c>
      <c r="F27" s="13">
        <f>'Zapisuj výslekdky!!!!'!J39</f>
        <v>0</v>
      </c>
      <c r="G27" s="13">
        <f>'Zapisuj výslekdky!!!!'!L39</f>
        <v>279</v>
      </c>
      <c r="H27" s="13">
        <f>'Zapisuj výslekdky!!!!'!N39</f>
        <v>2</v>
      </c>
      <c r="I27" s="13" t="str">
        <f>'Zapisuj výslekdky!!!!'!O39</f>
        <v>:</v>
      </c>
      <c r="J27" s="13">
        <f>'Zapisuj výslekdky!!!!'!P39</f>
        <v>29.2</v>
      </c>
    </row>
    <row r="28" spans="1:10" ht="12.75">
      <c r="A28" s="13" t="str">
        <f>'Zapisuj výslekdky!!!!'!B42</f>
        <v>Krausová Pavlína</v>
      </c>
      <c r="B28" s="13" t="str">
        <f>'Zapisuj výslekdky!!!!'!C42</f>
        <v>ZŠ Poniklá</v>
      </c>
      <c r="C28" s="13">
        <f>'Zapisuj výslekdky!!!!'!D42</f>
        <v>0</v>
      </c>
      <c r="D28" s="13">
        <f>'Zapisuj výslekdky!!!!'!F42</f>
        <v>25</v>
      </c>
      <c r="E28" s="13">
        <f>'Zapisuj výslekdky!!!!'!H42</f>
        <v>9.6</v>
      </c>
      <c r="F28" s="13">
        <f>'Zapisuj výslekdky!!!!'!J42</f>
        <v>110</v>
      </c>
      <c r="G28" s="13">
        <f>'Zapisuj výslekdky!!!!'!L42</f>
        <v>0</v>
      </c>
      <c r="H28" s="13">
        <f>'Zapisuj výslekdky!!!!'!N42</f>
        <v>2</v>
      </c>
      <c r="I28" s="13" t="str">
        <f>'Zapisuj výslekdky!!!!'!O42</f>
        <v>:</v>
      </c>
      <c r="J28" s="13" t="str">
        <f>'Zapisuj výslekdky!!!!'!P42</f>
        <v>08,8</v>
      </c>
    </row>
    <row r="29" spans="1:10" ht="12.75">
      <c r="A29" s="13" t="str">
        <f>'Zapisuj výslekdky!!!!'!B43</f>
        <v>Nováková Veronika</v>
      </c>
      <c r="B29" s="13" t="str">
        <f>'Zapisuj výslekdky!!!!'!C43</f>
        <v>ZŠ Poniklá</v>
      </c>
      <c r="C29" s="13">
        <f>'Zapisuj výslekdky!!!!'!D43</f>
        <v>0</v>
      </c>
      <c r="D29" s="13">
        <f>'Zapisuj výslekdky!!!!'!F43</f>
        <v>33</v>
      </c>
      <c r="E29" s="13">
        <f>'Zapisuj výslekdky!!!!'!H43</f>
        <v>9.5</v>
      </c>
      <c r="F29" s="13">
        <f>'Zapisuj výslekdky!!!!'!J43</f>
        <v>0</v>
      </c>
      <c r="G29" s="13">
        <f>'Zapisuj výslekdky!!!!'!L43</f>
        <v>330</v>
      </c>
      <c r="H29" s="13">
        <f>'Zapisuj výslekdky!!!!'!N43</f>
        <v>2</v>
      </c>
      <c r="I29" s="13" t="str">
        <f>'Zapisuj výslekdky!!!!'!O43</f>
        <v>:</v>
      </c>
      <c r="J29" s="13">
        <f>'Zapisuj výslekdky!!!!'!P43</f>
        <v>17.5</v>
      </c>
    </row>
    <row r="30" spans="1:10" ht="12.75">
      <c r="A30" s="13" t="str">
        <f>'Zapisuj výslekdky!!!!'!B44</f>
        <v>Pajerová Ludmila</v>
      </c>
      <c r="B30" s="13" t="str">
        <f>'Zapisuj výslekdky!!!!'!C44</f>
        <v>ZŠ Poniklá</v>
      </c>
      <c r="C30" s="13">
        <f>'Zapisuj výslekdky!!!!'!D44</f>
        <v>0</v>
      </c>
      <c r="D30" s="13">
        <f>'Zapisuj výslekdky!!!!'!F44</f>
        <v>17</v>
      </c>
      <c r="E30" s="13">
        <f>'Zapisuj výslekdky!!!!'!H44</f>
        <v>9.5</v>
      </c>
      <c r="F30" s="13">
        <f>'Zapisuj výslekdky!!!!'!J44</f>
        <v>110</v>
      </c>
      <c r="G30" s="13">
        <f>'Zapisuj výslekdky!!!!'!L44</f>
        <v>0</v>
      </c>
      <c r="H30" s="13">
        <f>'Zapisuj výslekdky!!!!'!N44</f>
        <v>2</v>
      </c>
      <c r="I30" s="13" t="str">
        <f>'Zapisuj výslekdky!!!!'!O44</f>
        <v>:</v>
      </c>
      <c r="J30" s="13">
        <f>'Zapisuj výslekdky!!!!'!P44</f>
        <v>55.2</v>
      </c>
    </row>
    <row r="31" spans="1:10" ht="12.75">
      <c r="A31" s="13" t="str">
        <f>'Zapisuj výslekdky!!!!'!B45</f>
        <v>Kohoutová Natálie</v>
      </c>
      <c r="B31" s="13" t="str">
        <f>'Zapisuj výslekdky!!!!'!C45</f>
        <v>ZŠ Poniklá</v>
      </c>
      <c r="C31" s="13">
        <f>'Zapisuj výslekdky!!!!'!D45</f>
        <v>0</v>
      </c>
      <c r="D31" s="13">
        <f>'Zapisuj výslekdky!!!!'!F45</f>
        <v>19</v>
      </c>
      <c r="E31" s="13">
        <f>'Zapisuj výslekdky!!!!'!H45</f>
        <v>9.7</v>
      </c>
      <c r="F31" s="13">
        <f>'Zapisuj výslekdky!!!!'!J45</f>
        <v>0</v>
      </c>
      <c r="G31" s="13">
        <f>'Zapisuj výslekdky!!!!'!L45</f>
        <v>281</v>
      </c>
      <c r="H31" s="13">
        <f>'Zapisuj výslekdky!!!!'!N45</f>
        <v>2</v>
      </c>
      <c r="I31" s="13" t="str">
        <f>'Zapisuj výslekdky!!!!'!O45</f>
        <v>:</v>
      </c>
      <c r="J31" s="13">
        <f>'Zapisuj výslekdky!!!!'!P45</f>
        <v>32.7</v>
      </c>
    </row>
    <row r="32" spans="1:10" ht="12.75">
      <c r="A32" s="13" t="str">
        <f>'Zapisuj výslekdky!!!!'!B46</f>
        <v>Holubcová Eliška</v>
      </c>
      <c r="B32" s="13" t="str">
        <f>'Zapisuj výslekdky!!!!'!C46</f>
        <v>ZŠ Poniklá</v>
      </c>
      <c r="C32" s="13">
        <f>'Zapisuj výslekdky!!!!'!D46</f>
        <v>0</v>
      </c>
      <c r="D32" s="13">
        <f>'Zapisuj výslekdky!!!!'!F46</f>
        <v>27</v>
      </c>
      <c r="E32" s="13">
        <f>'Zapisuj výslekdky!!!!'!H46</f>
        <v>10.7</v>
      </c>
      <c r="F32" s="13">
        <f>'Zapisuj výslekdky!!!!'!J46</f>
        <v>105</v>
      </c>
      <c r="G32" s="13">
        <f>'Zapisuj výslekdky!!!!'!L46</f>
        <v>0</v>
      </c>
      <c r="H32" s="13">
        <f>'Zapisuj výslekdky!!!!'!N46</f>
        <v>2</v>
      </c>
      <c r="I32" s="13" t="str">
        <f>'Zapisuj výslekdky!!!!'!O46</f>
        <v>:</v>
      </c>
      <c r="J32" s="13">
        <f>'Zapisuj výslekdky!!!!'!P46</f>
        <v>52.5</v>
      </c>
    </row>
    <row r="33" spans="1:10" ht="12.75">
      <c r="A33" s="13" t="str">
        <f>'Zapisuj výslekdky!!!!'!B49</f>
        <v>Šimůnková Kateřina</v>
      </c>
      <c r="B33" s="13" t="str">
        <f>'Zapisuj výslekdky!!!!'!C49</f>
        <v>Krakonošova ZŠ Loukov</v>
      </c>
      <c r="C33" s="13">
        <f>'Zapisuj výslekdky!!!!'!D49</f>
        <v>0</v>
      </c>
      <c r="D33" s="13">
        <f>'Zapisuj výslekdky!!!!'!F49</f>
        <v>40</v>
      </c>
      <c r="E33" s="13">
        <f>'Zapisuj výslekdky!!!!'!H49</f>
        <v>9.4</v>
      </c>
      <c r="F33" s="13">
        <f>'Zapisuj výslekdky!!!!'!J49</f>
        <v>125</v>
      </c>
      <c r="G33" s="13">
        <f>'Zapisuj výslekdky!!!!'!L49</f>
        <v>0</v>
      </c>
      <c r="H33" s="13">
        <f>'Zapisuj výslekdky!!!!'!N49</f>
        <v>2</v>
      </c>
      <c r="I33" s="13" t="str">
        <f>'Zapisuj výslekdky!!!!'!O49</f>
        <v>:</v>
      </c>
      <c r="J33" s="13">
        <f>'Zapisuj výslekdky!!!!'!P49</f>
        <v>14.1</v>
      </c>
    </row>
    <row r="34" spans="1:10" ht="12.75">
      <c r="A34" s="13" t="str">
        <f>'Zapisuj výslekdky!!!!'!B50</f>
        <v>Koldovská Iveta</v>
      </c>
      <c r="B34" s="13" t="str">
        <f>'Zapisuj výslekdky!!!!'!C50</f>
        <v>Krakonošova ZŠ Loukov</v>
      </c>
      <c r="C34" s="13">
        <f>'Zapisuj výslekdky!!!!'!D50</f>
        <v>0</v>
      </c>
      <c r="D34" s="13">
        <f>'Zapisuj výslekdky!!!!'!F50</f>
        <v>26</v>
      </c>
      <c r="E34" s="13">
        <f>'Zapisuj výslekdky!!!!'!H50</f>
        <v>9.6</v>
      </c>
      <c r="F34" s="13">
        <f>'Zapisuj výslekdky!!!!'!J50</f>
        <v>0</v>
      </c>
      <c r="G34" s="13">
        <f>'Zapisuj výslekdky!!!!'!L50</f>
        <v>332</v>
      </c>
      <c r="H34" s="13">
        <f>'Zapisuj výslekdky!!!!'!N50</f>
        <v>2</v>
      </c>
      <c r="I34" s="13" t="str">
        <f>'Zapisuj výslekdky!!!!'!O50</f>
        <v>:</v>
      </c>
      <c r="J34" s="13">
        <f>'Zapisuj výslekdky!!!!'!P50</f>
        <v>16.3</v>
      </c>
    </row>
    <row r="35" spans="1:10" ht="12.75">
      <c r="A35" s="13" t="str">
        <f>'Zapisuj výslekdky!!!!'!B51</f>
        <v>Chlumová Nikola</v>
      </c>
      <c r="B35" s="13" t="str">
        <f>'Zapisuj výslekdky!!!!'!C51</f>
        <v>Krakonošova ZŠ Loukov</v>
      </c>
      <c r="C35" s="13">
        <f>'Zapisuj výslekdky!!!!'!D51</f>
        <v>0</v>
      </c>
      <c r="D35" s="13">
        <f>'Zapisuj výslekdky!!!!'!F51</f>
        <v>19</v>
      </c>
      <c r="E35" s="13">
        <f>'Zapisuj výslekdky!!!!'!H51</f>
        <v>9.8</v>
      </c>
      <c r="F35" s="13">
        <f>'Zapisuj výslekdky!!!!'!J51</f>
        <v>115</v>
      </c>
      <c r="G35" s="13">
        <f>'Zapisuj výslekdky!!!!'!L51</f>
        <v>0</v>
      </c>
      <c r="H35" s="13">
        <f>'Zapisuj výslekdky!!!!'!N51</f>
        <v>2</v>
      </c>
      <c r="I35" s="13" t="str">
        <f>'Zapisuj výslekdky!!!!'!O51</f>
        <v>:</v>
      </c>
      <c r="J35" s="13">
        <f>'Zapisuj výslekdky!!!!'!P51</f>
        <v>29.6</v>
      </c>
    </row>
    <row r="36" spans="1:10" ht="12.75">
      <c r="A36" s="13" t="str">
        <f>'Zapisuj výslekdky!!!!'!B52</f>
        <v>Kvardová Vendula</v>
      </c>
      <c r="B36" s="13" t="str">
        <f>'Zapisuj výslekdky!!!!'!C52</f>
        <v>Krakonošova ZŠ Loukov</v>
      </c>
      <c r="C36" s="13">
        <f>'Zapisuj výslekdky!!!!'!D52</f>
        <v>0</v>
      </c>
      <c r="D36" s="13">
        <f>'Zapisuj výslekdky!!!!'!F52</f>
        <v>25</v>
      </c>
      <c r="E36" s="13">
        <f>'Zapisuj výslekdky!!!!'!H52</f>
        <v>10.1</v>
      </c>
      <c r="F36" s="13">
        <f>'Zapisuj výslekdky!!!!'!J52</f>
        <v>105</v>
      </c>
      <c r="G36" s="13">
        <f>'Zapisuj výslekdky!!!!'!L52</f>
        <v>0</v>
      </c>
      <c r="H36" s="13">
        <f>'Zapisuj výslekdky!!!!'!N52</f>
        <v>2</v>
      </c>
      <c r="I36" s="13" t="str">
        <f>'Zapisuj výslekdky!!!!'!O52</f>
        <v>:</v>
      </c>
      <c r="J36" s="13">
        <f>'Zapisuj výslekdky!!!!'!P52</f>
        <v>39.9</v>
      </c>
    </row>
    <row r="37" spans="1:10" ht="12.75">
      <c r="A37" s="13" t="str">
        <f>'Zapisuj výslekdky!!!!'!B53</f>
        <v>Paternová Denisa</v>
      </c>
      <c r="B37" s="13" t="str">
        <f>'Zapisuj výslekdky!!!!'!C53</f>
        <v>Krakonošova ZŠ Loukov</v>
      </c>
      <c r="C37" s="13">
        <f>'Zapisuj výslekdky!!!!'!D53</f>
        <v>0</v>
      </c>
      <c r="D37" s="13">
        <f>'Zapisuj výslekdky!!!!'!F53</f>
        <v>28</v>
      </c>
      <c r="E37" s="13">
        <f>'Zapisuj výslekdky!!!!'!H53</f>
        <v>10.2</v>
      </c>
      <c r="F37" s="13">
        <f>'Zapisuj výslekdky!!!!'!J53</f>
        <v>0</v>
      </c>
      <c r="G37" s="13">
        <f>'Zapisuj výslekdky!!!!'!L53</f>
        <v>322</v>
      </c>
      <c r="H37" s="13">
        <f>'Zapisuj výslekdky!!!!'!N53</f>
        <v>3</v>
      </c>
      <c r="I37" s="13" t="str">
        <f>'Zapisuj výslekdky!!!!'!O53</f>
        <v>:</v>
      </c>
      <c r="J37" s="13">
        <f>'Zapisuj výslekdky!!!!'!P53</f>
        <v>11.1</v>
      </c>
    </row>
    <row r="38" spans="1:10" ht="12.75">
      <c r="A38" s="13" t="str">
        <f>'Zapisuj výslekdky!!!!'!B56</f>
        <v>Hájková Veronika</v>
      </c>
      <c r="B38" s="13" t="str">
        <f>'Zapisuj výslekdky!!!!'!C56</f>
        <v>Gymnázium Jilemnice</v>
      </c>
      <c r="C38" s="13">
        <f>'Zapisuj výslekdky!!!!'!D56</f>
        <v>0</v>
      </c>
      <c r="D38" s="13">
        <f>'Zapisuj výslekdky!!!!'!F56</f>
        <v>26</v>
      </c>
      <c r="E38" s="13">
        <f>'Zapisuj výslekdky!!!!'!H56</f>
        <v>9.7</v>
      </c>
      <c r="F38" s="13">
        <f>'Zapisuj výslekdky!!!!'!J56</f>
        <v>120</v>
      </c>
      <c r="G38" s="13">
        <f>'Zapisuj výslekdky!!!!'!L56</f>
        <v>0</v>
      </c>
      <c r="H38" s="13">
        <f>'Zapisuj výslekdky!!!!'!N56</f>
        <v>2</v>
      </c>
      <c r="I38" s="13" t="str">
        <f>'Zapisuj výslekdky!!!!'!O56</f>
        <v>:</v>
      </c>
      <c r="J38" s="13">
        <f>'Zapisuj výslekdky!!!!'!P56</f>
        <v>13.7</v>
      </c>
    </row>
    <row r="39" spans="1:10" ht="12.75">
      <c r="A39" s="13" t="str">
        <f>'Zapisuj výslekdky!!!!'!B57</f>
        <v>Krausová Klaudie</v>
      </c>
      <c r="B39" s="13" t="str">
        <f>'Zapisuj výslekdky!!!!'!C57</f>
        <v>Gymnázium Jilemnice</v>
      </c>
      <c r="C39" s="13">
        <f>'Zapisuj výslekdky!!!!'!D57</f>
        <v>0</v>
      </c>
      <c r="D39" s="13">
        <f>'Zapisuj výslekdky!!!!'!F57</f>
        <v>21</v>
      </c>
      <c r="E39" s="13">
        <f>'Zapisuj výslekdky!!!!'!H57</f>
        <v>9.3</v>
      </c>
      <c r="F39" s="13">
        <f>'Zapisuj výslekdky!!!!'!J57</f>
        <v>0</v>
      </c>
      <c r="G39" s="13">
        <f>'Zapisuj výslekdky!!!!'!L57</f>
        <v>349</v>
      </c>
      <c r="H39" s="13">
        <f>'Zapisuj výslekdky!!!!'!N57</f>
        <v>2</v>
      </c>
      <c r="I39" s="13" t="str">
        <f>'Zapisuj výslekdky!!!!'!O57</f>
        <v>:</v>
      </c>
      <c r="J39" s="13">
        <f>'Zapisuj výslekdky!!!!'!P57</f>
        <v>11.7</v>
      </c>
    </row>
    <row r="40" spans="1:10" ht="12.75">
      <c r="A40" s="13" t="str">
        <f>'Zapisuj výslekdky!!!!'!B58</f>
        <v>Houdová Dominika</v>
      </c>
      <c r="B40" s="13" t="str">
        <f>'Zapisuj výslekdky!!!!'!C58</f>
        <v>Gymnázium Jilemnice</v>
      </c>
      <c r="C40" s="13">
        <f>'Zapisuj výslekdky!!!!'!D58</f>
        <v>0</v>
      </c>
      <c r="D40" s="13">
        <f>'Zapisuj výslekdky!!!!'!F58</f>
        <v>20</v>
      </c>
      <c r="E40" s="13">
        <f>'Zapisuj výslekdky!!!!'!H58</f>
        <v>10.8</v>
      </c>
      <c r="F40" s="13">
        <f>'Zapisuj výslekdky!!!!'!J58</f>
        <v>110</v>
      </c>
      <c r="G40" s="13">
        <f>'Zapisuj výslekdky!!!!'!L58</f>
        <v>0</v>
      </c>
      <c r="H40" s="13">
        <f>'Zapisuj výslekdky!!!!'!N58</f>
        <v>2</v>
      </c>
      <c r="I40" s="13" t="str">
        <f>'Zapisuj výslekdky!!!!'!O58</f>
        <v>:</v>
      </c>
      <c r="J40" s="13" t="str">
        <f>'Zapisuj výslekdky!!!!'!P58</f>
        <v>06,6</v>
      </c>
    </row>
    <row r="41" spans="1:10" ht="12.75">
      <c r="A41" s="13" t="str">
        <f>'Zapisuj výslekdky!!!!'!B59</f>
        <v>Toyová Patricie</v>
      </c>
      <c r="B41" s="13" t="str">
        <f>'Zapisuj výslekdky!!!!'!C59</f>
        <v>Gymnázium Jilemnice</v>
      </c>
      <c r="C41" s="13">
        <f>'Zapisuj výslekdky!!!!'!D59</f>
        <v>0</v>
      </c>
      <c r="D41" s="13">
        <f>'Zapisuj výslekdky!!!!'!F59</f>
        <v>24</v>
      </c>
      <c r="E41" s="13">
        <f>'Zapisuj výslekdky!!!!'!H59</f>
        <v>9.7</v>
      </c>
      <c r="F41" s="13">
        <f>'Zapisuj výslekdky!!!!'!J59</f>
        <v>0</v>
      </c>
      <c r="G41" s="13">
        <f>'Zapisuj výslekdky!!!!'!L59</f>
        <v>308</v>
      </c>
      <c r="H41" s="13">
        <f>'Zapisuj výslekdky!!!!'!N59</f>
        <v>2</v>
      </c>
      <c r="I41" s="13" t="str">
        <f>'Zapisuj výslekdky!!!!'!O59</f>
        <v>:</v>
      </c>
      <c r="J41" s="13" t="str">
        <f>'Zapisuj výslekdky!!!!'!P59</f>
        <v>23,0</v>
      </c>
    </row>
    <row r="42" spans="1:10" ht="12.75">
      <c r="A42" s="13" t="str">
        <f>'Zapisuj výslekdky!!!!'!B60</f>
        <v>Kracíková Veronika</v>
      </c>
      <c r="B42" s="13" t="str">
        <f>'Zapisuj výslekdky!!!!'!C60</f>
        <v>Gymnázium Jilemnice</v>
      </c>
      <c r="C42" s="13">
        <f>'Zapisuj výslekdky!!!!'!D60</f>
        <v>0</v>
      </c>
      <c r="D42" s="13">
        <f>'Zapisuj výslekdky!!!!'!F60</f>
        <v>24</v>
      </c>
      <c r="E42" s="13">
        <f>'Zapisuj výslekdky!!!!'!H60</f>
        <v>9.7</v>
      </c>
      <c r="F42" s="13">
        <f>'Zapisuj výslekdky!!!!'!J60</f>
        <v>0</v>
      </c>
      <c r="G42" s="13">
        <f>'Zapisuj výslekdky!!!!'!L60</f>
        <v>270</v>
      </c>
      <c r="H42" s="13">
        <f>'Zapisuj výslekdky!!!!'!N60</f>
        <v>2</v>
      </c>
      <c r="I42" s="13" t="str">
        <f>'Zapisuj výslekdky!!!!'!O60</f>
        <v>:</v>
      </c>
      <c r="J42" s="13">
        <f>'Zapisuj výslekdky!!!!'!P60</f>
        <v>17.5</v>
      </c>
    </row>
    <row r="43" spans="1:10" ht="12.75">
      <c r="A43" s="13" t="str">
        <f>'Zapisuj výslekdky!!!!'!B63</f>
        <v>Bajerová Barbora</v>
      </c>
      <c r="B43" s="13" t="str">
        <f>'Zapisuj výslekdky!!!!'!C63</f>
        <v>ZŠ Turnov Žižkova</v>
      </c>
      <c r="C43" s="13">
        <f>'Zapisuj výslekdky!!!!'!D63</f>
        <v>0</v>
      </c>
      <c r="D43" s="13">
        <f>'Zapisuj výslekdky!!!!'!F63</f>
        <v>30</v>
      </c>
      <c r="E43" s="13">
        <f>'Zapisuj výslekdky!!!!'!H63</f>
        <v>9.2</v>
      </c>
      <c r="F43" s="13">
        <f>'Zapisuj výslekdky!!!!'!J63</f>
        <v>120</v>
      </c>
      <c r="G43" s="13">
        <f>'Zapisuj výslekdky!!!!'!L63</f>
        <v>0</v>
      </c>
      <c r="H43" s="13">
        <f>'Zapisuj výslekdky!!!!'!N63</f>
        <v>2</v>
      </c>
      <c r="I43" s="13" t="str">
        <f>'Zapisuj výslekdky!!!!'!O63</f>
        <v>:</v>
      </c>
      <c r="J43" s="13" t="str">
        <f>'Zapisuj výslekdky!!!!'!P63</f>
        <v>00,2</v>
      </c>
    </row>
    <row r="44" spans="1:10" ht="12.75">
      <c r="A44" s="13" t="str">
        <f>'Zapisuj výslekdky!!!!'!B64</f>
        <v>Košková Kristýna</v>
      </c>
      <c r="B44" s="13" t="str">
        <f>'Zapisuj výslekdky!!!!'!C64</f>
        <v>ZŠ Turnov Žižkova</v>
      </c>
      <c r="C44" s="13">
        <f>'Zapisuj výslekdky!!!!'!D64</f>
        <v>0</v>
      </c>
      <c r="D44" s="13">
        <f>'Zapisuj výslekdky!!!!'!F64</f>
        <v>27</v>
      </c>
      <c r="E44" s="13">
        <f>'Zapisuj výslekdky!!!!'!H64</f>
        <v>8.7</v>
      </c>
      <c r="F44" s="13">
        <f>'Zapisuj výslekdky!!!!'!J64</f>
        <v>0</v>
      </c>
      <c r="G44" s="13">
        <f>'Zapisuj výslekdky!!!!'!L64</f>
        <v>333</v>
      </c>
      <c r="H44" s="13">
        <f>'Zapisuj výslekdky!!!!'!N64</f>
        <v>1</v>
      </c>
      <c r="I44" s="13" t="str">
        <f>'Zapisuj výslekdky!!!!'!O64</f>
        <v>:</v>
      </c>
      <c r="J44" s="13">
        <f>'Zapisuj výslekdky!!!!'!P64</f>
        <v>58.3</v>
      </c>
    </row>
    <row r="45" spans="1:10" ht="12.75">
      <c r="A45" s="13" t="str">
        <f>'Zapisuj výslekdky!!!!'!B65</f>
        <v>Lopourová Lucie</v>
      </c>
      <c r="B45" s="13" t="str">
        <f>'Zapisuj výslekdky!!!!'!C65</f>
        <v>ZŠ Turnov Žižkova</v>
      </c>
      <c r="C45" s="13">
        <f>'Zapisuj výslekdky!!!!'!D65</f>
        <v>0</v>
      </c>
      <c r="D45" s="13">
        <f>'Zapisuj výslekdky!!!!'!F65</f>
        <v>34</v>
      </c>
      <c r="E45" s="13">
        <f>'Zapisuj výslekdky!!!!'!H65</f>
        <v>9.5</v>
      </c>
      <c r="F45" s="13">
        <f>'Zapisuj výslekdky!!!!'!J65</f>
        <v>0</v>
      </c>
      <c r="G45" s="13">
        <f>'Zapisuj výslekdky!!!!'!L65</f>
        <v>354</v>
      </c>
      <c r="H45" s="13">
        <f>'Zapisuj výslekdky!!!!'!N65</f>
        <v>2</v>
      </c>
      <c r="I45" s="13" t="str">
        <f>'Zapisuj výslekdky!!!!'!O65</f>
        <v>:</v>
      </c>
      <c r="J45" s="13" t="str">
        <f>'Zapisuj výslekdky!!!!'!P65</f>
        <v>00,3</v>
      </c>
    </row>
    <row r="46" spans="1:10" ht="12.75">
      <c r="A46" s="13" t="str">
        <f>'Zapisuj výslekdky!!!!'!B66</f>
        <v>Městecká Jana</v>
      </c>
      <c r="B46" s="13" t="str">
        <f>'Zapisuj výslekdky!!!!'!C66</f>
        <v>ZŠ Turnov Žižkova</v>
      </c>
      <c r="C46" s="13">
        <f>'Zapisuj výslekdky!!!!'!D66</f>
        <v>0</v>
      </c>
      <c r="D46" s="13">
        <f>'Zapisuj výslekdky!!!!'!F66</f>
        <v>29</v>
      </c>
      <c r="E46" s="13">
        <f>'Zapisuj výslekdky!!!!'!H66</f>
        <v>9.6</v>
      </c>
      <c r="F46" s="13">
        <f>'Zapisuj výslekdky!!!!'!J66</f>
        <v>0</v>
      </c>
      <c r="G46" s="13">
        <f>'Zapisuj výslekdky!!!!'!L66</f>
        <v>376</v>
      </c>
      <c r="H46" s="13">
        <f>'Zapisuj výslekdky!!!!'!N66</f>
        <v>2</v>
      </c>
      <c r="I46" s="13" t="str">
        <f>'Zapisuj výslekdky!!!!'!O66</f>
        <v>:</v>
      </c>
      <c r="J46" s="13">
        <f>'Zapisuj výslekdky!!!!'!P66</f>
        <v>10.8</v>
      </c>
    </row>
    <row r="47" spans="1:10" ht="12.75">
      <c r="A47" s="13" t="str">
        <f>'Zapisuj výslekdky!!!!'!B67</f>
        <v>Bednářová Michaela</v>
      </c>
      <c r="B47" s="13" t="str">
        <f>'Zapisuj výslekdky!!!!'!C67</f>
        <v>ZŠ Turnov Žižkova</v>
      </c>
      <c r="C47" s="13">
        <f>'Zapisuj výslekdky!!!!'!D67</f>
        <v>0</v>
      </c>
      <c r="D47" s="13">
        <f>'Zapisuj výslekdky!!!!'!F67</f>
        <v>34</v>
      </c>
      <c r="E47" s="13">
        <f>'Zapisuj výslekdky!!!!'!H67</f>
        <v>10</v>
      </c>
      <c r="F47" s="13">
        <f>'Zapisuj výslekdky!!!!'!J67</f>
        <v>133</v>
      </c>
      <c r="G47" s="13">
        <f>'Zapisuj výslekdky!!!!'!L67</f>
        <v>0</v>
      </c>
      <c r="H47" s="13">
        <f>'Zapisuj výslekdky!!!!'!N67</f>
        <v>0</v>
      </c>
      <c r="I47" s="13" t="str">
        <f>'Zapisuj výslekdky!!!!'!O67</f>
        <v>:</v>
      </c>
      <c r="J47" s="13">
        <f>'Zapisuj výslekdky!!!!'!P67</f>
        <v>0</v>
      </c>
    </row>
    <row r="48" spans="1:10" ht="12.75">
      <c r="A48" s="13" t="str">
        <f>'Zapisuj výslekdky!!!!'!B70</f>
        <v>Randáková Michaela</v>
      </c>
      <c r="B48" s="13" t="str">
        <f>'Zapisuj výslekdky!!!!'!C70</f>
        <v>ZŠ Turnov,Skálova 600</v>
      </c>
      <c r="C48" s="13">
        <f>'Zapisuj výslekdky!!!!'!D70</f>
        <v>0</v>
      </c>
      <c r="D48" s="13">
        <f>'Zapisuj výslekdky!!!!'!F70</f>
        <v>26</v>
      </c>
      <c r="E48" s="13">
        <f>'Zapisuj výslekdky!!!!'!H70</f>
        <v>8.5</v>
      </c>
      <c r="F48" s="13">
        <f>'Zapisuj výslekdky!!!!'!J70</f>
        <v>144</v>
      </c>
      <c r="G48" s="13">
        <f>'Zapisuj výslekdky!!!!'!L70</f>
        <v>0</v>
      </c>
      <c r="H48" s="13">
        <f>'Zapisuj výslekdky!!!!'!N70</f>
        <v>1</v>
      </c>
      <c r="I48" s="13" t="str">
        <f>'Zapisuj výslekdky!!!!'!O70</f>
        <v>:</v>
      </c>
      <c r="J48" s="13">
        <f>'Zapisuj výslekdky!!!!'!P70</f>
        <v>59.5</v>
      </c>
    </row>
    <row r="49" spans="1:10" ht="12.75">
      <c r="A49" s="13" t="str">
        <f>'Zapisuj výslekdky!!!!'!B71</f>
        <v>Marková Alena</v>
      </c>
      <c r="B49" s="13" t="str">
        <f>'Zapisuj výslekdky!!!!'!C71</f>
        <v>ZŠ Turnov,Skálova 600</v>
      </c>
      <c r="C49" s="13">
        <f>'Zapisuj výslekdky!!!!'!D71</f>
        <v>0</v>
      </c>
      <c r="D49" s="13">
        <f>'Zapisuj výslekdky!!!!'!F71</f>
        <v>25</v>
      </c>
      <c r="E49" s="13">
        <f>'Zapisuj výslekdky!!!!'!H71</f>
        <v>8.5</v>
      </c>
      <c r="F49" s="13">
        <f>'Zapisuj výslekdky!!!!'!J71</f>
        <v>115</v>
      </c>
      <c r="G49" s="13">
        <f>'Zapisuj výslekdky!!!!'!L71</f>
        <v>0</v>
      </c>
      <c r="H49" s="13">
        <f>'Zapisuj výslekdky!!!!'!N71</f>
        <v>2</v>
      </c>
      <c r="I49" s="13" t="str">
        <f>'Zapisuj výslekdky!!!!'!O71</f>
        <v>:</v>
      </c>
      <c r="J49" s="13" t="str">
        <f>'Zapisuj výslekdky!!!!'!P71</f>
        <v>04,5</v>
      </c>
    </row>
    <row r="50" spans="1:10" ht="12.75">
      <c r="A50" s="13" t="str">
        <f>'Zapisuj výslekdky!!!!'!B72</f>
        <v>Cymbálová Denisa</v>
      </c>
      <c r="B50" s="13" t="str">
        <f>'Zapisuj výslekdky!!!!'!C72</f>
        <v>ZŠ Turnov,Skálova 600</v>
      </c>
      <c r="C50" s="13">
        <f>'Zapisuj výslekdky!!!!'!D72</f>
        <v>0</v>
      </c>
      <c r="D50" s="13">
        <f>'Zapisuj výslekdky!!!!'!F72</f>
        <v>42</v>
      </c>
      <c r="E50" s="13">
        <f>'Zapisuj výslekdky!!!!'!H72</f>
        <v>9.1</v>
      </c>
      <c r="F50" s="13">
        <f>'Zapisuj výslekdky!!!!'!J72</f>
        <v>0</v>
      </c>
      <c r="G50" s="13">
        <f>'Zapisuj výslekdky!!!!'!L72</f>
        <v>348</v>
      </c>
      <c r="H50" s="13">
        <f>'Zapisuj výslekdky!!!!'!N72</f>
        <v>2</v>
      </c>
      <c r="I50" s="13" t="str">
        <f>'Zapisuj výslekdky!!!!'!O72</f>
        <v>:</v>
      </c>
      <c r="J50" s="13" t="str">
        <f>'Zapisuj výslekdky!!!!'!P72</f>
        <v>02,7</v>
      </c>
    </row>
    <row r="51" spans="1:10" ht="12.75">
      <c r="A51" s="13" t="str">
        <f>'Zapisuj výslekdky!!!!'!B73</f>
        <v>Kočová Světlana</v>
      </c>
      <c r="B51" s="13" t="str">
        <f>'Zapisuj výslekdky!!!!'!C73</f>
        <v>ZŠ Turnov,Skálova 600</v>
      </c>
      <c r="C51" s="13">
        <f>'Zapisuj výslekdky!!!!'!D73</f>
        <v>0</v>
      </c>
      <c r="D51" s="13">
        <f>'Zapisuj výslekdky!!!!'!F73</f>
        <v>42</v>
      </c>
      <c r="E51" s="13">
        <f>'Zapisuj výslekdky!!!!'!H73</f>
        <v>9.2</v>
      </c>
      <c r="F51" s="13">
        <f>'Zapisuj výslekdky!!!!'!J73</f>
        <v>0</v>
      </c>
      <c r="G51" s="13">
        <f>'Zapisuj výslekdky!!!!'!L73</f>
        <v>330</v>
      </c>
      <c r="H51" s="13">
        <f>'Zapisuj výslekdky!!!!'!N73</f>
        <v>2</v>
      </c>
      <c r="I51" s="13" t="str">
        <f>'Zapisuj výslekdky!!!!'!O73</f>
        <v>:</v>
      </c>
      <c r="J51" s="13" t="str">
        <f>'Zapisuj výslekdky!!!!'!P73</f>
        <v>08,0</v>
      </c>
    </row>
    <row r="52" spans="1:10" ht="12.75">
      <c r="A52" s="13" t="str">
        <f>'Zapisuj výslekdky!!!!'!B74</f>
        <v>Mlejnková Petra</v>
      </c>
      <c r="B52" s="13" t="str">
        <f>'Zapisuj výslekdky!!!!'!C74</f>
        <v>ZŠ Turnov,Skálova 600</v>
      </c>
      <c r="C52" s="13">
        <f>'Zapisuj výslekdky!!!!'!D74</f>
        <v>0</v>
      </c>
      <c r="D52" s="13">
        <f>'Zapisuj výslekdky!!!!'!F74</f>
        <v>21</v>
      </c>
      <c r="E52" s="13">
        <f>'Zapisuj výslekdky!!!!'!H74</f>
        <v>8.9</v>
      </c>
      <c r="F52" s="13">
        <f>'Zapisuj výslekdky!!!!'!J74</f>
        <v>0</v>
      </c>
      <c r="G52" s="13">
        <f>'Zapisuj výslekdky!!!!'!L74</f>
        <v>352</v>
      </c>
      <c r="H52" s="13">
        <f>'Zapisuj výslekdky!!!!'!N74</f>
        <v>2</v>
      </c>
      <c r="I52" s="13" t="str">
        <f>'Zapisuj výslekdky!!!!'!O74</f>
        <v>:</v>
      </c>
      <c r="J52" s="13" t="str">
        <f>'Zapisuj výslekdky!!!!'!P74</f>
        <v>02,4</v>
      </c>
    </row>
    <row r="53" spans="1:10" ht="12.75">
      <c r="A53" s="13" t="str">
        <f>'Zapisuj výslekdky!!!!'!B77</f>
        <v>Staňková Zuzana</v>
      </c>
      <c r="B53" s="13" t="str">
        <f>'Zapisuj výslekdky!!!!'!C77</f>
        <v>ZŠ TGM Lomnice n. P.</v>
      </c>
      <c r="C53" s="13">
        <f>'Zapisuj výslekdky!!!!'!D77</f>
        <v>0</v>
      </c>
      <c r="D53" s="13">
        <f>'Zapisuj výslekdky!!!!'!F77</f>
        <v>23</v>
      </c>
      <c r="E53" s="13">
        <f>'Zapisuj výslekdky!!!!'!H77</f>
        <v>9.4</v>
      </c>
      <c r="F53" s="13">
        <f>'Zapisuj výslekdky!!!!'!J77</f>
        <v>120</v>
      </c>
      <c r="G53" s="13">
        <f>'Zapisuj výslekdky!!!!'!L77</f>
        <v>0</v>
      </c>
      <c r="H53" s="13">
        <f>'Zapisuj výslekdky!!!!'!N77</f>
        <v>1</v>
      </c>
      <c r="I53" s="13" t="str">
        <f>'Zapisuj výslekdky!!!!'!O77</f>
        <v>:</v>
      </c>
      <c r="J53" s="13" t="str">
        <f>'Zapisuj výslekdky!!!!'!P77</f>
        <v>42,0</v>
      </c>
    </row>
    <row r="54" spans="1:10" ht="12.75">
      <c r="A54" s="13" t="str">
        <f>'Zapisuj výslekdky!!!!'!B78</f>
        <v>Chrtková Tereza</v>
      </c>
      <c r="B54" s="13" t="str">
        <f>'Zapisuj výslekdky!!!!'!C78</f>
        <v>ZŠ TGM Lomnice n. P.</v>
      </c>
      <c r="C54" s="13">
        <f>'Zapisuj výslekdky!!!!'!D78</f>
        <v>0</v>
      </c>
      <c r="D54" s="13">
        <f>'Zapisuj výslekdky!!!!'!F78</f>
        <v>32</v>
      </c>
      <c r="E54" s="13">
        <f>'Zapisuj výslekdky!!!!'!H78</f>
        <v>8.6</v>
      </c>
      <c r="F54" s="13">
        <f>'Zapisuj výslekdky!!!!'!J78</f>
        <v>0</v>
      </c>
      <c r="G54" s="13">
        <f>'Zapisuj výslekdky!!!!'!L78</f>
        <v>403</v>
      </c>
      <c r="H54" s="13">
        <f>'Zapisuj výslekdky!!!!'!N78</f>
        <v>2</v>
      </c>
      <c r="I54" s="13" t="str">
        <f>'Zapisuj výslekdky!!!!'!O78</f>
        <v>:</v>
      </c>
      <c r="J54" s="13" t="str">
        <f>'Zapisuj výslekdky!!!!'!P78</f>
        <v>07,6</v>
      </c>
    </row>
    <row r="55" spans="1:10" ht="12.75">
      <c r="A55" s="13" t="str">
        <f>'Zapisuj výslekdky!!!!'!B79</f>
        <v>Kučerová Petra</v>
      </c>
      <c r="B55" s="13" t="str">
        <f>'Zapisuj výslekdky!!!!'!C79</f>
        <v>ZŠ TGM Lomnice n. P.</v>
      </c>
      <c r="C55" s="13">
        <f>'Zapisuj výslekdky!!!!'!D79</f>
        <v>0</v>
      </c>
      <c r="D55" s="13">
        <f>'Zapisuj výslekdky!!!!'!F79</f>
        <v>23</v>
      </c>
      <c r="E55" s="13">
        <f>'Zapisuj výslekdky!!!!'!H79</f>
        <v>8.7</v>
      </c>
      <c r="F55" s="13">
        <f>'Zapisuj výslekdky!!!!'!J79</f>
        <v>125</v>
      </c>
      <c r="G55" s="13">
        <f>'Zapisuj výslekdky!!!!'!L79</f>
        <v>0</v>
      </c>
      <c r="H55" s="13">
        <f>'Zapisuj výslekdky!!!!'!N79</f>
        <v>2</v>
      </c>
      <c r="I55" s="13" t="str">
        <f>'Zapisuj výslekdky!!!!'!O79</f>
        <v>:</v>
      </c>
      <c r="J55" s="13">
        <f>'Zapisuj výslekdky!!!!'!P79</f>
        <v>11.3</v>
      </c>
    </row>
    <row r="56" spans="1:10" ht="12.75">
      <c r="A56" s="13" t="str">
        <f>'Zapisuj výslekdky!!!!'!B80</f>
        <v>Sůvová Lucie</v>
      </c>
      <c r="B56" s="13" t="str">
        <f>'Zapisuj výslekdky!!!!'!C80</f>
        <v>ZŠ TGM Lomnice n. P.</v>
      </c>
      <c r="C56" s="13">
        <f>'Zapisuj výslekdky!!!!'!D80</f>
        <v>0</v>
      </c>
      <c r="D56" s="13">
        <f>'Zapisuj výslekdky!!!!'!F80</f>
        <v>33</v>
      </c>
      <c r="E56" s="13">
        <f>'Zapisuj výslekdky!!!!'!H80</f>
        <v>9.5</v>
      </c>
      <c r="F56" s="13">
        <f>'Zapisuj výslekdky!!!!'!J80</f>
        <v>115</v>
      </c>
      <c r="G56" s="13">
        <f>'Zapisuj výslekdky!!!!'!L80</f>
        <v>0</v>
      </c>
      <c r="H56" s="13">
        <f>'Zapisuj výslekdky!!!!'!N80</f>
        <v>2</v>
      </c>
      <c r="I56" s="13" t="str">
        <f>'Zapisuj výslekdky!!!!'!O80</f>
        <v>:</v>
      </c>
      <c r="J56" s="13" t="str">
        <f>'Zapisuj výslekdky!!!!'!P80</f>
        <v>01,3</v>
      </c>
    </row>
    <row r="57" spans="1:10" ht="12.75">
      <c r="A57" s="13" t="str">
        <f>'Zapisuj výslekdky!!!!'!B81</f>
        <v>Mejsnarová Kateřina</v>
      </c>
      <c r="B57" s="13" t="str">
        <f>'Zapisuj výslekdky!!!!'!C81</f>
        <v>ZŠ TGM Lomnice n. P.</v>
      </c>
      <c r="C57" s="13">
        <f>'Zapisuj výslekdky!!!!'!D81</f>
        <v>0</v>
      </c>
      <c r="D57" s="13">
        <f>'Zapisuj výslekdky!!!!'!F81</f>
        <v>29</v>
      </c>
      <c r="E57" s="13">
        <f>'Zapisuj výslekdky!!!!'!H81</f>
        <v>9.7</v>
      </c>
      <c r="F57" s="13">
        <f>'Zapisuj výslekdky!!!!'!J81</f>
        <v>0</v>
      </c>
      <c r="G57" s="13">
        <f>'Zapisuj výslekdky!!!!'!L81</f>
        <v>349</v>
      </c>
      <c r="H57" s="13">
        <f>'Zapisuj výslekdky!!!!'!N81</f>
        <v>2</v>
      </c>
      <c r="I57" s="13" t="str">
        <f>'Zapisuj výslekdky!!!!'!O81</f>
        <v>:</v>
      </c>
      <c r="J57" s="13" t="str">
        <f>'Zapisuj výslekdky!!!!'!P81</f>
        <v>03,0</v>
      </c>
    </row>
    <row r="58" spans="1:10" ht="12.75">
      <c r="A58" s="13" t="str">
        <f>'Zapisuj výslekdky!!!!'!B84</f>
        <v>SVOBODOVÁ Kristýna</v>
      </c>
      <c r="B58" s="13" t="str">
        <f>'Zapisuj výslekdky!!!!'!C84</f>
        <v>ZŠ JILEMNICE  HARRACHA</v>
      </c>
      <c r="C58" s="13">
        <f>'Zapisuj výslekdky!!!!'!D84</f>
        <v>0</v>
      </c>
      <c r="D58" s="13">
        <f>'Zapisuj výslekdky!!!!'!F84</f>
        <v>20</v>
      </c>
      <c r="E58" s="13">
        <f>'Zapisuj výslekdky!!!!'!H84</f>
        <v>8.7</v>
      </c>
      <c r="F58" s="13">
        <f>'Zapisuj výslekdky!!!!'!J84</f>
        <v>125</v>
      </c>
      <c r="G58" s="13">
        <f>'Zapisuj výslekdky!!!!'!L84</f>
        <v>0</v>
      </c>
      <c r="H58" s="13">
        <f>'Zapisuj výslekdky!!!!'!N84</f>
        <v>2</v>
      </c>
      <c r="I58" s="13" t="str">
        <f>'Zapisuj výslekdky!!!!'!O84</f>
        <v>:</v>
      </c>
      <c r="J58" s="13" t="str">
        <f>'Zapisuj výslekdky!!!!'!P84</f>
        <v>06,0</v>
      </c>
    </row>
    <row r="59" spans="1:10" ht="12.75">
      <c r="A59" s="13" t="str">
        <f>'Zapisuj výslekdky!!!!'!B85</f>
        <v>PRCHLÍKOVÁ Lenka</v>
      </c>
      <c r="B59" s="13" t="str">
        <f>'Zapisuj výslekdky!!!!'!C85</f>
        <v>ZŠ JILEMNICE  HARRACHA</v>
      </c>
      <c r="C59" s="13">
        <f>'Zapisuj výslekdky!!!!'!D85</f>
        <v>0</v>
      </c>
      <c r="D59" s="13">
        <f>'Zapisuj výslekdky!!!!'!F85</f>
        <v>32</v>
      </c>
      <c r="E59" s="13">
        <f>'Zapisuj výslekdky!!!!'!H85</f>
        <v>8.7</v>
      </c>
      <c r="F59" s="13">
        <f>'Zapisuj výslekdky!!!!'!J85</f>
        <v>115</v>
      </c>
      <c r="G59" s="13">
        <f>'Zapisuj výslekdky!!!!'!L85</f>
        <v>0</v>
      </c>
      <c r="H59" s="13">
        <f>'Zapisuj výslekdky!!!!'!N85</f>
        <v>2</v>
      </c>
      <c r="I59" s="13" t="str">
        <f>'Zapisuj výslekdky!!!!'!O85</f>
        <v>:</v>
      </c>
      <c r="J59" s="13">
        <f>'Zapisuj výslekdky!!!!'!P85</f>
        <v>12.6</v>
      </c>
    </row>
    <row r="60" spans="1:10" ht="12.75">
      <c r="A60" s="13" t="str">
        <f>'Zapisuj výslekdky!!!!'!B86</f>
        <v>NOVÁKOVÁ Lucie</v>
      </c>
      <c r="B60" s="13" t="str">
        <f>'Zapisuj výslekdky!!!!'!C86</f>
        <v>ZŠ JILEMNICE  HARRACHA</v>
      </c>
      <c r="C60" s="13">
        <f>'Zapisuj výslekdky!!!!'!D86</f>
        <v>0</v>
      </c>
      <c r="D60" s="13">
        <f>'Zapisuj výslekdky!!!!'!F86</f>
        <v>37</v>
      </c>
      <c r="E60" s="13">
        <f>'Zapisuj výslekdky!!!!'!H86</f>
        <v>9.8</v>
      </c>
      <c r="F60" s="13">
        <f>'Zapisuj výslekdky!!!!'!J86</f>
        <v>0</v>
      </c>
      <c r="G60" s="13">
        <f>'Zapisuj výslekdky!!!!'!L86</f>
        <v>374</v>
      </c>
      <c r="H60" s="13">
        <f>'Zapisuj výslekdky!!!!'!N86</f>
        <v>2</v>
      </c>
      <c r="I60" s="13" t="str">
        <f>'Zapisuj výslekdky!!!!'!O86</f>
        <v>:</v>
      </c>
      <c r="J60" s="13" t="str">
        <f>'Zapisuj výslekdky!!!!'!P86</f>
        <v>14,0</v>
      </c>
    </row>
    <row r="61" spans="1:10" ht="12.75">
      <c r="A61" s="13" t="str">
        <f>'Zapisuj výslekdky!!!!'!B87</f>
        <v>ZEMÁNKOVÁ Alžběta</v>
      </c>
      <c r="B61" s="13" t="str">
        <f>'Zapisuj výslekdky!!!!'!C87</f>
        <v>ZŠ JILEMNICE  HARRACHA</v>
      </c>
      <c r="C61" s="13">
        <f>'Zapisuj výslekdky!!!!'!D87</f>
        <v>0</v>
      </c>
      <c r="D61" s="13">
        <f>'Zapisuj výslekdky!!!!'!F87</f>
        <v>38</v>
      </c>
      <c r="E61" s="13">
        <f>'Zapisuj výslekdky!!!!'!H87</f>
        <v>9.7</v>
      </c>
      <c r="F61" s="13">
        <f>'Zapisuj výslekdky!!!!'!J87</f>
        <v>115</v>
      </c>
      <c r="G61" s="13">
        <f>'Zapisuj výslekdky!!!!'!L87</f>
        <v>0</v>
      </c>
      <c r="H61" s="13">
        <f>'Zapisuj výslekdky!!!!'!N87</f>
        <v>2</v>
      </c>
      <c r="I61" s="13" t="str">
        <f>'Zapisuj výslekdky!!!!'!O87</f>
        <v>:</v>
      </c>
      <c r="J61" s="13">
        <f>'Zapisuj výslekdky!!!!'!P87</f>
        <v>18.8</v>
      </c>
    </row>
    <row r="62" spans="1:10" ht="12.75">
      <c r="A62" s="13" t="str">
        <f>'Zapisuj výslekdky!!!!'!B88</f>
        <v>JEČNÁ Zuzana</v>
      </c>
      <c r="B62" s="13" t="str">
        <f>'Zapisuj výslekdky!!!!'!C88</f>
        <v>ZŠ JILEMNICE  HARRACHA</v>
      </c>
      <c r="C62" s="13">
        <f>'Zapisuj výslekdky!!!!'!D88</f>
        <v>0</v>
      </c>
      <c r="D62" s="13">
        <f>'Zapisuj výslekdky!!!!'!F88</f>
        <v>20</v>
      </c>
      <c r="E62" s="13">
        <f>'Zapisuj výslekdky!!!!'!H88</f>
        <v>9.1</v>
      </c>
      <c r="F62" s="13">
        <f>'Zapisuj výslekdky!!!!'!J88</f>
        <v>0</v>
      </c>
      <c r="G62" s="13">
        <f>'Zapisuj výslekdky!!!!'!L88</f>
        <v>333</v>
      </c>
      <c r="H62" s="13">
        <f>'Zapisuj výslekdky!!!!'!N88</f>
        <v>2</v>
      </c>
      <c r="I62" s="13" t="str">
        <f>'Zapisuj výslekdky!!!!'!O88</f>
        <v>:</v>
      </c>
      <c r="J62" s="13" t="str">
        <f>'Zapisuj výslekdky!!!!'!P88</f>
        <v>08,5</v>
      </c>
    </row>
    <row r="63" spans="1:10" ht="12.75">
      <c r="A63" s="13" t="str">
        <f>'Zapisuj výslekdky!!!!'!B91</f>
        <v>Jonová Lenka</v>
      </c>
      <c r="B63" s="13" t="str">
        <f>'Zapisuj výslekdky!!!!'!C91</f>
        <v>ZŠ Horní Branná</v>
      </c>
      <c r="C63" s="13">
        <f>'Zapisuj výslekdky!!!!'!D91</f>
        <v>0</v>
      </c>
      <c r="D63" s="13">
        <f>'Zapisuj výslekdky!!!!'!F91</f>
        <v>28</v>
      </c>
      <c r="E63" s="13">
        <f>'Zapisuj výslekdky!!!!'!H91</f>
        <v>9.1</v>
      </c>
      <c r="F63" s="13">
        <f>'Zapisuj výslekdky!!!!'!J91</f>
        <v>133</v>
      </c>
      <c r="G63" s="13">
        <f>'Zapisuj výslekdky!!!!'!L91</f>
        <v>0</v>
      </c>
      <c r="H63" s="13">
        <f>'Zapisuj výslekdky!!!!'!N91</f>
        <v>2</v>
      </c>
      <c r="I63" s="13" t="str">
        <f>'Zapisuj výslekdky!!!!'!O91</f>
        <v>:</v>
      </c>
      <c r="J63" s="13">
        <f>'Zapisuj výslekdky!!!!'!P91</f>
        <v>16.3</v>
      </c>
    </row>
    <row r="64" spans="1:10" ht="12.75">
      <c r="A64" s="13" t="str">
        <f>'Zapisuj výslekdky!!!!'!B92</f>
        <v>Kocourková Hana</v>
      </c>
      <c r="B64" s="13" t="str">
        <f>'Zapisuj výslekdky!!!!'!C92</f>
        <v>ZŠ Horní Branná</v>
      </c>
      <c r="C64" s="13">
        <f>'Zapisuj výslekdky!!!!'!D92</f>
        <v>0</v>
      </c>
      <c r="D64" s="13">
        <f>'Zapisuj výslekdky!!!!'!F92</f>
        <v>23</v>
      </c>
      <c r="E64" s="13">
        <f>'Zapisuj výslekdky!!!!'!H92</f>
        <v>10</v>
      </c>
      <c r="F64" s="13">
        <f>'Zapisuj výslekdky!!!!'!J92</f>
        <v>120</v>
      </c>
      <c r="G64" s="13">
        <f>'Zapisuj výslekdky!!!!'!L92</f>
        <v>0</v>
      </c>
      <c r="H64" s="13">
        <f>'Zapisuj výslekdky!!!!'!N92</f>
        <v>2</v>
      </c>
      <c r="I64" s="13" t="str">
        <f>'Zapisuj výslekdky!!!!'!O92</f>
        <v>:</v>
      </c>
      <c r="J64" s="13">
        <f>'Zapisuj výslekdky!!!!'!P92</f>
        <v>38.7</v>
      </c>
    </row>
    <row r="65" spans="1:10" ht="12.75">
      <c r="A65" s="13" t="str">
        <f>'Zapisuj výslekdky!!!!'!B93</f>
        <v>Jiroutková Gabriela</v>
      </c>
      <c r="B65" s="13" t="str">
        <f>'Zapisuj výslekdky!!!!'!C93</f>
        <v>ZŠ Horní Branná</v>
      </c>
      <c r="C65" s="13">
        <f>'Zapisuj výslekdky!!!!'!D93</f>
        <v>0</v>
      </c>
      <c r="D65" s="13">
        <f>'Zapisuj výslekdky!!!!'!F93</f>
        <v>28</v>
      </c>
      <c r="E65" s="13">
        <f>'Zapisuj výslekdky!!!!'!H93</f>
        <v>11.1</v>
      </c>
      <c r="F65" s="13">
        <f>'Zapisuj výslekdky!!!!'!J93</f>
        <v>0</v>
      </c>
      <c r="G65" s="13">
        <f>'Zapisuj výslekdky!!!!'!L93</f>
        <v>303</v>
      </c>
      <c r="H65" s="13">
        <f>'Zapisuj výslekdky!!!!'!N93</f>
        <v>2</v>
      </c>
      <c r="I65" s="13" t="str">
        <f>'Zapisuj výslekdky!!!!'!O93</f>
        <v>:</v>
      </c>
      <c r="J65" s="13">
        <f>'Zapisuj výslekdky!!!!'!P93</f>
        <v>27.2</v>
      </c>
    </row>
    <row r="66" spans="1:10" ht="12.75">
      <c r="A66" s="13" t="str">
        <f>'Zapisuj výslekdky!!!!'!B94</f>
        <v>Lukešová Bára</v>
      </c>
      <c r="B66" s="13" t="str">
        <f>'Zapisuj výslekdky!!!!'!C94</f>
        <v>ZŠ Horní Branná</v>
      </c>
      <c r="C66" s="13">
        <f>'Zapisuj výslekdky!!!!'!D94</f>
        <v>0</v>
      </c>
      <c r="D66" s="13">
        <f>'Zapisuj výslekdky!!!!'!F94</f>
        <v>26</v>
      </c>
      <c r="E66" s="13">
        <f>'Zapisuj výslekdky!!!!'!H94</f>
        <v>13.2</v>
      </c>
      <c r="F66" s="13">
        <f>'Zapisuj výslekdky!!!!'!J94</f>
        <v>0</v>
      </c>
      <c r="G66" s="13">
        <f>'Zapisuj výslekdky!!!!'!L94</f>
        <v>262</v>
      </c>
      <c r="H66" s="13">
        <f>'Zapisuj výslekdky!!!!'!N94</f>
        <v>2</v>
      </c>
      <c r="I66" s="13" t="str">
        <f>'Zapisuj výslekdky!!!!'!O94</f>
        <v>:</v>
      </c>
      <c r="J66" s="13">
        <f>'Zapisuj výslekdky!!!!'!P94</f>
        <v>28.9</v>
      </c>
    </row>
    <row r="67" spans="1:10" ht="12.75">
      <c r="A67" s="13" t="str">
        <f>'Zapisuj výslekdky!!!!'!B95</f>
        <v>ŽŽŽ</v>
      </c>
      <c r="B67" s="13" t="str">
        <f>'Zapisuj výslekdky!!!!'!C95</f>
        <v>ZŠ Horní Branná</v>
      </c>
      <c r="C67" s="13">
        <f>'Zapisuj výslekdky!!!!'!D95</f>
        <v>0</v>
      </c>
      <c r="D67" s="13">
        <f>'Zapisuj výslekdky!!!!'!F95</f>
        <v>0</v>
      </c>
      <c r="E67" s="13">
        <f>'Zapisuj výslekdky!!!!'!H95</f>
        <v>0</v>
      </c>
      <c r="F67" s="13">
        <f>'Zapisuj výslekdky!!!!'!J95</f>
        <v>0</v>
      </c>
      <c r="G67" s="13">
        <f>'Zapisuj výslekdky!!!!'!L95</f>
        <v>0</v>
      </c>
      <c r="H67" s="13">
        <f>'Zapisuj výslekdky!!!!'!N95</f>
        <v>0</v>
      </c>
      <c r="I67" s="13" t="str">
        <f>'Zapisuj výslekdky!!!!'!O95</f>
        <v>:</v>
      </c>
      <c r="J67" s="13">
        <f>'Zapisuj výslekdky!!!!'!P95</f>
        <v>0</v>
      </c>
    </row>
    <row r="68" spans="1:10" ht="12.75">
      <c r="A68" s="13" t="str">
        <f>'Zapisuj výslekdky!!!!'!B98</f>
        <v>Bucková Zuzana</v>
      </c>
      <c r="B68" s="13" t="str">
        <f>'Zapisuj výslekdky!!!!'!C98</f>
        <v>ZŠ Riegra Semily</v>
      </c>
      <c r="C68" s="13">
        <f>'Zapisuj výslekdky!!!!'!D98</f>
        <v>0</v>
      </c>
      <c r="D68" s="13">
        <f>'Zapisuj výslekdky!!!!'!F98</f>
        <v>33</v>
      </c>
      <c r="E68" s="13">
        <f>'Zapisuj výslekdky!!!!'!H98</f>
        <v>8.7</v>
      </c>
      <c r="F68" s="13">
        <f>'Zapisuj výslekdky!!!!'!J98</f>
        <v>0</v>
      </c>
      <c r="G68" s="13">
        <f>'Zapisuj výslekdky!!!!'!L98</f>
        <v>292</v>
      </c>
      <c r="H68" s="13">
        <f>'Zapisuj výslekdky!!!!'!N98</f>
        <v>2</v>
      </c>
      <c r="I68" s="13" t="str">
        <f>'Zapisuj výslekdky!!!!'!O98</f>
        <v>:</v>
      </c>
      <c r="J68" s="13">
        <f>'Zapisuj výslekdky!!!!'!P98</f>
        <v>28.1</v>
      </c>
    </row>
    <row r="69" spans="1:10" ht="12.75">
      <c r="A69" s="13" t="str">
        <f>'Zapisuj výslekdky!!!!'!B99</f>
        <v>Stránská Pavlína</v>
      </c>
      <c r="B69" s="13" t="str">
        <f>'Zapisuj výslekdky!!!!'!C99</f>
        <v>ZŠ Riegra Semily</v>
      </c>
      <c r="C69" s="13">
        <f>'Zapisuj výslekdky!!!!'!D99</f>
        <v>0</v>
      </c>
      <c r="D69" s="13">
        <f>'Zapisuj výslekdky!!!!'!F99</f>
        <v>26</v>
      </c>
      <c r="E69" s="13">
        <f>'Zapisuj výslekdky!!!!'!H99</f>
        <v>9.8</v>
      </c>
      <c r="F69" s="13">
        <f>'Zapisuj výslekdky!!!!'!J99</f>
        <v>115</v>
      </c>
      <c r="G69" s="13">
        <f>'Zapisuj výslekdky!!!!'!L99</f>
        <v>0</v>
      </c>
      <c r="H69" s="13">
        <f>'Zapisuj výslekdky!!!!'!N99</f>
        <v>2</v>
      </c>
      <c r="I69" s="13" t="str">
        <f>'Zapisuj výslekdky!!!!'!O99</f>
        <v>:</v>
      </c>
      <c r="J69" s="13">
        <f>'Zapisuj výslekdky!!!!'!P99</f>
        <v>15.8</v>
      </c>
    </row>
    <row r="70" spans="1:10" ht="12.75">
      <c r="A70" s="13" t="str">
        <f>'Zapisuj výslekdky!!!!'!B100</f>
        <v>Štěpánková Michaela</v>
      </c>
      <c r="B70" s="13" t="str">
        <f>'Zapisuj výslekdky!!!!'!C100</f>
        <v>ZŠ Riegra Semily</v>
      </c>
      <c r="C70" s="13">
        <f>'Zapisuj výslekdky!!!!'!D100</f>
        <v>0</v>
      </c>
      <c r="D70" s="13">
        <f>'Zapisuj výslekdky!!!!'!F100</f>
        <v>36</v>
      </c>
      <c r="E70" s="13">
        <f>'Zapisuj výslekdky!!!!'!H100</f>
        <v>10</v>
      </c>
      <c r="F70" s="13">
        <f>'Zapisuj výslekdky!!!!'!J100</f>
        <v>0</v>
      </c>
      <c r="G70" s="13">
        <f>'Zapisuj výslekdky!!!!'!L100</f>
        <v>308</v>
      </c>
      <c r="H70" s="13">
        <f>'Zapisuj výslekdky!!!!'!N100</f>
        <v>2</v>
      </c>
      <c r="I70" s="13" t="str">
        <f>'Zapisuj výslekdky!!!!'!O100</f>
        <v>:</v>
      </c>
      <c r="J70" s="13">
        <f>'Zapisuj výslekdky!!!!'!P100</f>
        <v>30.1</v>
      </c>
    </row>
    <row r="71" spans="1:10" ht="12.75">
      <c r="A71" s="13" t="str">
        <f>'Zapisuj výslekdky!!!!'!B101</f>
        <v>Králová Eliška</v>
      </c>
      <c r="B71" s="13" t="str">
        <f>'Zapisuj výslekdky!!!!'!C101</f>
        <v>ZŠ Riegra Semily</v>
      </c>
      <c r="C71" s="13">
        <f>'Zapisuj výslekdky!!!!'!D101</f>
        <v>0</v>
      </c>
      <c r="D71" s="13">
        <f>'Zapisuj výslekdky!!!!'!F101</f>
        <v>32</v>
      </c>
      <c r="E71" s="13">
        <f>'Zapisuj výslekdky!!!!'!H101</f>
        <v>9.5</v>
      </c>
      <c r="F71" s="13">
        <f>'Zapisuj výslekdky!!!!'!J101</f>
        <v>0</v>
      </c>
      <c r="G71" s="13">
        <f>'Zapisuj výslekdky!!!!'!L101</f>
        <v>316</v>
      </c>
      <c r="H71" s="13">
        <f>'Zapisuj výslekdky!!!!'!N101</f>
        <v>2</v>
      </c>
      <c r="I71" s="13" t="str">
        <f>'Zapisuj výslekdky!!!!'!O101</f>
        <v>:</v>
      </c>
      <c r="J71" s="13">
        <f>'Zapisuj výslekdky!!!!'!P101</f>
        <v>41.7</v>
      </c>
    </row>
    <row r="72" spans="1:10" ht="12.75">
      <c r="A72" s="13" t="str">
        <f>'Zapisuj výslekdky!!!!'!B102</f>
        <v>Plecháčová Petra</v>
      </c>
      <c r="B72" s="13" t="str">
        <f>'Zapisuj výslekdky!!!!'!C102</f>
        <v>ZŠ Riegra Semily</v>
      </c>
      <c r="C72" s="13">
        <f>'Zapisuj výslekdky!!!!'!D102</f>
        <v>0</v>
      </c>
      <c r="D72" s="13">
        <f>'Zapisuj výslekdky!!!!'!F102</f>
        <v>30</v>
      </c>
      <c r="E72" s="13">
        <f>'Zapisuj výslekdky!!!!'!H102</f>
        <v>10.3</v>
      </c>
      <c r="F72" s="13">
        <f>'Zapisuj výslekdky!!!!'!J102</f>
        <v>100</v>
      </c>
      <c r="G72" s="13">
        <f>'Zapisuj výslekdky!!!!'!L102</f>
        <v>0</v>
      </c>
      <c r="H72" s="13">
        <f>'Zapisuj výslekdky!!!!'!N102</f>
        <v>2</v>
      </c>
      <c r="I72" s="13" t="str">
        <f>'Zapisuj výslekdky!!!!'!O102</f>
        <v>:</v>
      </c>
      <c r="J72" s="13">
        <f>'Zapisuj výslekdky!!!!'!P102</f>
        <v>44.1</v>
      </c>
    </row>
    <row r="73" spans="1:10" ht="12.75">
      <c r="A73" s="13" t="str">
        <f>'Zapisuj výslekdky!!!!'!B105</f>
        <v>Machová Diana</v>
      </c>
      <c r="B73" s="13" t="str">
        <f>'Zapisuj výslekdky!!!!'!C105</f>
        <v>ZŠ I. Olbrachta Semily</v>
      </c>
      <c r="C73" s="13">
        <f>'Zapisuj výslekdky!!!!'!D105</f>
        <v>0</v>
      </c>
      <c r="D73" s="13">
        <f>'Zapisuj výslekdky!!!!'!F105</f>
        <v>27</v>
      </c>
      <c r="E73" s="13">
        <f>'Zapisuj výslekdky!!!!'!H105</f>
        <v>9.8</v>
      </c>
      <c r="F73" s="13">
        <f>'Zapisuj výslekdky!!!!'!J105</f>
        <v>0</v>
      </c>
      <c r="G73" s="13">
        <f>'Zapisuj výslekdky!!!!'!L105</f>
        <v>297</v>
      </c>
      <c r="H73" s="13">
        <f>'Zapisuj výslekdky!!!!'!N105</f>
        <v>2</v>
      </c>
      <c r="I73" s="13" t="str">
        <f>'Zapisuj výslekdky!!!!'!O105</f>
        <v>:</v>
      </c>
      <c r="J73" s="13">
        <f>'Zapisuj výslekdky!!!!'!P105</f>
        <v>21.5</v>
      </c>
    </row>
    <row r="74" spans="1:10" ht="12.75">
      <c r="A74" s="13" t="str">
        <f>'Zapisuj výslekdky!!!!'!B106</f>
        <v>Cibulková Michaela</v>
      </c>
      <c r="B74" s="13" t="str">
        <f>'Zapisuj výslekdky!!!!'!C106</f>
        <v>ZŠ I. Olbrachta Semily</v>
      </c>
      <c r="C74" s="13">
        <f>'Zapisuj výslekdky!!!!'!D106</f>
        <v>0</v>
      </c>
      <c r="D74" s="13">
        <f>'Zapisuj výslekdky!!!!'!F106</f>
        <v>23</v>
      </c>
      <c r="E74" s="13">
        <f>'Zapisuj výslekdky!!!!'!H106</f>
        <v>9.5</v>
      </c>
      <c r="F74" s="13">
        <f>'Zapisuj výslekdky!!!!'!J106</f>
        <v>110</v>
      </c>
      <c r="G74" s="13">
        <f>'Zapisuj výslekdky!!!!'!L106</f>
        <v>0</v>
      </c>
      <c r="H74" s="13">
        <f>'Zapisuj výslekdky!!!!'!N106</f>
        <v>2</v>
      </c>
      <c r="I74" s="13" t="str">
        <f>'Zapisuj výslekdky!!!!'!O106</f>
        <v>:</v>
      </c>
      <c r="J74" s="13" t="str">
        <f>'Zapisuj výslekdky!!!!'!P106</f>
        <v>41,0</v>
      </c>
    </row>
    <row r="75" spans="1:10" ht="12.75">
      <c r="A75" s="13" t="str">
        <f>'Zapisuj výslekdky!!!!'!B107</f>
        <v>Plecháčová Kateřina</v>
      </c>
      <c r="B75" s="13" t="str">
        <f>'Zapisuj výslekdky!!!!'!C107</f>
        <v>ZŠ I. Olbrachta Semily</v>
      </c>
      <c r="C75" s="13">
        <f>'Zapisuj výslekdky!!!!'!D107</f>
        <v>0</v>
      </c>
      <c r="D75" s="13">
        <f>'Zapisuj výslekdky!!!!'!F107</f>
        <v>23</v>
      </c>
      <c r="E75" s="13">
        <f>'Zapisuj výslekdky!!!!'!H107</f>
        <v>10</v>
      </c>
      <c r="F75" s="13">
        <f>'Zapisuj výslekdky!!!!'!J107</f>
        <v>0</v>
      </c>
      <c r="G75" s="13">
        <f>'Zapisuj výslekdky!!!!'!L107</f>
        <v>347</v>
      </c>
      <c r="H75" s="13">
        <f>'Zapisuj výslekdky!!!!'!N107</f>
        <v>2</v>
      </c>
      <c r="I75" s="13" t="str">
        <f>'Zapisuj výslekdky!!!!'!O107</f>
        <v>:</v>
      </c>
      <c r="J75" s="13">
        <f>'Zapisuj výslekdky!!!!'!P107</f>
        <v>30.9</v>
      </c>
    </row>
    <row r="76" spans="1:10" ht="12.75">
      <c r="A76" s="13" t="str">
        <f>'Zapisuj výslekdky!!!!'!B108</f>
        <v>Bařinková Veronika</v>
      </c>
      <c r="B76" s="13" t="str">
        <f>'Zapisuj výslekdky!!!!'!C108</f>
        <v>ZŠ I. Olbrachta Semily</v>
      </c>
      <c r="C76" s="13">
        <f>'Zapisuj výslekdky!!!!'!D108</f>
        <v>0</v>
      </c>
      <c r="D76" s="13">
        <f>'Zapisuj výslekdky!!!!'!F108</f>
        <v>22</v>
      </c>
      <c r="E76" s="13">
        <f>'Zapisuj výslekdky!!!!'!H108</f>
        <v>10.6</v>
      </c>
      <c r="F76" s="13">
        <f>'Zapisuj výslekdky!!!!'!J108</f>
        <v>110</v>
      </c>
      <c r="G76" s="13">
        <f>'Zapisuj výslekdky!!!!'!L108</f>
        <v>0</v>
      </c>
      <c r="H76" s="13">
        <f>'Zapisuj výslekdky!!!!'!N108</f>
        <v>2</v>
      </c>
      <c r="I76" s="13" t="str">
        <f>'Zapisuj výslekdky!!!!'!O108</f>
        <v>:</v>
      </c>
      <c r="J76" s="13">
        <f>'Zapisuj výslekdky!!!!'!P108</f>
        <v>30.6</v>
      </c>
    </row>
    <row r="77" spans="1:10" ht="12.75">
      <c r="A77" s="13" t="str">
        <f>'Zapisuj výslekdky!!!!'!B109</f>
        <v>Rusová Růžena</v>
      </c>
      <c r="B77" s="13" t="str">
        <f>'Zapisuj výslekdky!!!!'!C109</f>
        <v>ZŠ I. Olbrachta Semily</v>
      </c>
      <c r="C77" s="13">
        <f>'Zapisuj výslekdky!!!!'!D109</f>
        <v>0</v>
      </c>
      <c r="D77" s="13">
        <f>'Zapisuj výslekdky!!!!'!F109</f>
        <v>26</v>
      </c>
      <c r="E77" s="13">
        <f>'Zapisuj výslekdky!!!!'!H109</f>
        <v>10</v>
      </c>
      <c r="F77" s="13">
        <f>'Zapisuj výslekdky!!!!'!J109</f>
        <v>0</v>
      </c>
      <c r="G77" s="13">
        <f>'Zapisuj výslekdky!!!!'!L109</f>
        <v>297</v>
      </c>
      <c r="H77" s="13">
        <f>'Zapisuj výslekdky!!!!'!N109</f>
        <v>2</v>
      </c>
      <c r="I77" s="13" t="str">
        <f>'Zapisuj výslekdky!!!!'!O109</f>
        <v>:</v>
      </c>
      <c r="J77" s="13" t="str">
        <f>'Zapisuj výslekdky!!!!'!P109</f>
        <v>40,0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Tomáš Špinka</cp:lastModifiedBy>
  <cp:lastPrinted>2011-05-10T11:30:10Z</cp:lastPrinted>
  <dcterms:created xsi:type="dcterms:W3CDTF">2007-05-25T07:13:32Z</dcterms:created>
  <dcterms:modified xsi:type="dcterms:W3CDTF">2011-05-10T17:48:58Z</dcterms:modified>
  <cp:category/>
  <cp:version/>
  <cp:contentType/>
  <cp:contentStatus/>
</cp:coreProperties>
</file>