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570" windowWidth="13440" windowHeight="11850" activeTab="3"/>
  </bookViews>
  <sheets>
    <sheet name="Mladší žáci" sheetId="1" r:id="rId1"/>
    <sheet name="Starší žáci" sheetId="2" r:id="rId2"/>
    <sheet name="Mladší žákyně" sheetId="3" r:id="rId3"/>
    <sheet name="Starší žákyně" sheetId="4" r:id="rId4"/>
  </sheets>
  <definedNames/>
  <calcPr fullCalcOnLoad="1"/>
</workbook>
</file>

<file path=xl/sharedStrings.xml><?xml version="1.0" encoding="utf-8"?>
<sst xmlns="http://schemas.openxmlformats.org/spreadsheetml/2006/main" count="1158" uniqueCount="527">
  <si>
    <t>POŘADÍ</t>
  </si>
  <si>
    <t>JMÉNO</t>
  </si>
  <si>
    <t>ŠKOLA</t>
  </si>
  <si>
    <t>koule</t>
  </si>
  <si>
    <t>body</t>
  </si>
  <si>
    <t>míček</t>
  </si>
  <si>
    <t>60m</t>
  </si>
  <si>
    <t>výška</t>
  </si>
  <si>
    <t>dálka</t>
  </si>
  <si>
    <t>1000 m</t>
  </si>
  <si>
    <t>celkem</t>
  </si>
  <si>
    <t>:</t>
  </si>
  <si>
    <t>Mladší žáci- okresní kolo atletického čtyřboje ZŠ</t>
  </si>
  <si>
    <t>800 m</t>
  </si>
  <si>
    <t>Starší žáci - okresní kolo atletického čtyřboje ZŠ</t>
  </si>
  <si>
    <t>Starší žáci- okresní kolo atletického čtyřboje ZŠ</t>
  </si>
  <si>
    <t>Mladší žákyně- okresní kolo atletického čtyřboje ZŠ</t>
  </si>
  <si>
    <t>600m</t>
  </si>
  <si>
    <t>24. 9. 2013 Turnov</t>
  </si>
  <si>
    <t>Starší žákyně- okresní kolo atletického čtyřboje ZŠ</t>
  </si>
  <si>
    <t>30. 9. 2014 Turnov</t>
  </si>
  <si>
    <t>Ježek Jakub</t>
  </si>
  <si>
    <t>Hrubý Vojta</t>
  </si>
  <si>
    <t>Gymnázium Jilemnice</t>
  </si>
  <si>
    <t>Ulvrová Martina</t>
  </si>
  <si>
    <t>Mládková Denisa</t>
  </si>
  <si>
    <t>Karlová Anna</t>
  </si>
  <si>
    <t>Gazda Antonín</t>
  </si>
  <si>
    <t>Frková Tereza</t>
  </si>
  <si>
    <t>Šolcová Nikola</t>
  </si>
  <si>
    <t>Klimentová Tereza</t>
  </si>
  <si>
    <t>Vybíralová Lenka</t>
  </si>
  <si>
    <t>KRAUSE Patrik</t>
  </si>
  <si>
    <t>KYNČL Vojtěch</t>
  </si>
  <si>
    <t>MEJVALD Michal</t>
  </si>
  <si>
    <t>GOTTSTEIN Jonáš</t>
  </si>
  <si>
    <t>ŠMÍD Tomáš</t>
  </si>
  <si>
    <t>ZŠ JILEMNICE, HARRACHA</t>
  </si>
  <si>
    <t xml:space="preserve">HARTIG Aleš </t>
  </si>
  <si>
    <t>ZUZÁNEK Vladimír</t>
  </si>
  <si>
    <t>GRZEŠ Vojtěch</t>
  </si>
  <si>
    <t>KADAVÝ Vojtěch</t>
  </si>
  <si>
    <t>ČIBIK Tomáš</t>
  </si>
  <si>
    <t>BROŽOVÁ Pavlína</t>
  </si>
  <si>
    <t>JOHANOVÁ Natálie</t>
  </si>
  <si>
    <t>ZAHRADNÍKOVÁ Adriana</t>
  </si>
  <si>
    <t>URBANOVÁ Nikola</t>
  </si>
  <si>
    <t>LUKEŠOVÁ Andrea</t>
  </si>
  <si>
    <t>JOHANOVÁ Adéla</t>
  </si>
  <si>
    <t>FRKOVÁ Kateřina</t>
  </si>
  <si>
    <t>NOSKOVÁ Kateřina</t>
  </si>
  <si>
    <t>TROJANOVÁ Hana</t>
  </si>
  <si>
    <t>DRÁBKOVÁ Jiřina</t>
  </si>
  <si>
    <t>Šalda Josef</t>
  </si>
  <si>
    <t>Hradecký Lukáš</t>
  </si>
  <si>
    <t>Misař Martin</t>
  </si>
  <si>
    <t>ZŠ I. Olbrachta Semily</t>
  </si>
  <si>
    <t>Hruška David</t>
  </si>
  <si>
    <t>Lužný Daniel</t>
  </si>
  <si>
    <t>Pácalt Daniel</t>
  </si>
  <si>
    <t xml:space="preserve">Kohout Ondřej </t>
  </si>
  <si>
    <t>Kousal Adam</t>
  </si>
  <si>
    <t>Kousalová Zuzana</t>
  </si>
  <si>
    <t>Rydvalová Dana</t>
  </si>
  <si>
    <t>Dolenská Natálie</t>
  </si>
  <si>
    <t>Štěpánková Eliška</t>
  </si>
  <si>
    <t>Mocková Klára</t>
  </si>
  <si>
    <t>Hloušková Šárka</t>
  </si>
  <si>
    <t>Bubeníková Aneta</t>
  </si>
  <si>
    <t>Frková Markéta</t>
  </si>
  <si>
    <t>Půlpánová Magdaléna</t>
  </si>
  <si>
    <t>Kynčlová Štěpánka</t>
  </si>
  <si>
    <t>ZŠ Jilemnice Komenského "A"</t>
  </si>
  <si>
    <t>Pokorný Miloš</t>
  </si>
  <si>
    <t>Paulus Lukáš</t>
  </si>
  <si>
    <t>Holman Tomáš</t>
  </si>
  <si>
    <t>Tryzna Miroslav</t>
  </si>
  <si>
    <t>Pokorná Emma</t>
  </si>
  <si>
    <t>Pěničková Anežka</t>
  </si>
  <si>
    <t>Jakoubková Gabriela</t>
  </si>
  <si>
    <t>Kobosová Nela</t>
  </si>
  <si>
    <t>Ackermannová Sabina</t>
  </si>
  <si>
    <t>ZŠ Jilemnice Komenského</t>
  </si>
  <si>
    <t>Buček Dominik</t>
  </si>
  <si>
    <t>Janata Matěj</t>
  </si>
  <si>
    <t>Máslo Vojtěch</t>
  </si>
  <si>
    <t>Šadek Aleš</t>
  </si>
  <si>
    <t>MZŠ Libštát</t>
  </si>
  <si>
    <t>Zajícová Adéla</t>
  </si>
  <si>
    <t>Poláková Viktorie</t>
  </si>
  <si>
    <t>Svobodová Kamila</t>
  </si>
  <si>
    <t>Vlčková Anna</t>
  </si>
  <si>
    <t>Heráková Michaela</t>
  </si>
  <si>
    <t>Moravec Richard</t>
  </si>
  <si>
    <t>Rosembaum Petr</t>
  </si>
  <si>
    <t>Kosina Miroslav</t>
  </si>
  <si>
    <t>Tolaci Jakub</t>
  </si>
  <si>
    <t>Havel Dominik</t>
  </si>
  <si>
    <t>Patočková Nikola</t>
  </si>
  <si>
    <t>Ježek Jiří</t>
  </si>
  <si>
    <t>Urban Dominik</t>
  </si>
  <si>
    <t>Šír Pavel</t>
  </si>
  <si>
    <t>Kuřík František</t>
  </si>
  <si>
    <t>Kandra Patrik</t>
  </si>
  <si>
    <t>ZŠ a MŠ Studenec</t>
  </si>
  <si>
    <t>Hamáčková Eliška</t>
  </si>
  <si>
    <t>Bergerová Veronika</t>
  </si>
  <si>
    <t>Chrástová Tereza</t>
  </si>
  <si>
    <t>Kratochvíl Jan</t>
  </si>
  <si>
    <t>Nosek Daniel</t>
  </si>
  <si>
    <t>Šimůnek Jan</t>
  </si>
  <si>
    <t>Exner Tomáš</t>
  </si>
  <si>
    <t>Tomáš Jakub</t>
  </si>
  <si>
    <t>Bartoňová Simona</t>
  </si>
  <si>
    <t>Gottvaldová Aneta</t>
  </si>
  <si>
    <t>Zahradníková Denisa</t>
  </si>
  <si>
    <t>Trejbalová Renata</t>
  </si>
  <si>
    <t>Dubská Tereza</t>
  </si>
  <si>
    <t>Pechar Daniel</t>
  </si>
  <si>
    <t>Zemánek Petr</t>
  </si>
  <si>
    <t>Bílý Jan</t>
  </si>
  <si>
    <t>Szücs Martin</t>
  </si>
  <si>
    <t>Körber Jakub</t>
  </si>
  <si>
    <t>ZŠ 28. ŘÍJNA 18, TURNOV</t>
  </si>
  <si>
    <t>Bakešová Eliška</t>
  </si>
  <si>
    <t>Karatsiolisová Nela</t>
  </si>
  <si>
    <t>Nejedlová Anežka</t>
  </si>
  <si>
    <t>Hájková Barbora</t>
  </si>
  <si>
    <t>Drahoňovská Lucie</t>
  </si>
  <si>
    <t>Lhoták Vojtěch</t>
  </si>
  <si>
    <t>Hušek Jiří</t>
  </si>
  <si>
    <t>Kutek Vojtěch</t>
  </si>
  <si>
    <t>Janoušek Jakub</t>
  </si>
  <si>
    <t>Hron Jaroslav</t>
  </si>
  <si>
    <t>Loudová Veronika</t>
  </si>
  <si>
    <t>Berkovcová Zuzana</t>
  </si>
  <si>
    <t>Vaníčková Michaela</t>
  </si>
  <si>
    <t>Koťátková Karolína</t>
  </si>
  <si>
    <t>Rozkovcová Anna</t>
  </si>
  <si>
    <t>Hanyk Michal</t>
  </si>
  <si>
    <t xml:space="preserve">Palounek Marek </t>
  </si>
  <si>
    <t>Trojan Tomáš</t>
  </si>
  <si>
    <t>ZŠ Žižkova 518, Turnov</t>
  </si>
  <si>
    <t>Vinšová Anna</t>
  </si>
  <si>
    <t>Martínková Eliška</t>
  </si>
  <si>
    <t>Holmanová Lucie</t>
  </si>
  <si>
    <t>ZŠ Žižkova, Turnov</t>
  </si>
  <si>
    <t>Vodháněl Adam</t>
  </si>
  <si>
    <t>Drahoňovský Miroslav</t>
  </si>
  <si>
    <t>Kořínek David</t>
  </si>
  <si>
    <t>Šimon Zdeněk</t>
  </si>
  <si>
    <t>Dostrašil Daniel</t>
  </si>
  <si>
    <t>Kosíková Michaela</t>
  </si>
  <si>
    <t>Šímová Eliška</t>
  </si>
  <si>
    <t>Koštejnová Kateřina</t>
  </si>
  <si>
    <t>Divilová Veronika</t>
  </si>
  <si>
    <t>Hrdinová Veronika</t>
  </si>
  <si>
    <t>Lukeš Tomáš</t>
  </si>
  <si>
    <t>Lukeš Jan</t>
  </si>
  <si>
    <t>Vyšanský Eduard</t>
  </si>
  <si>
    <t>Farský Pavel</t>
  </si>
  <si>
    <t>Polyák Tomáš</t>
  </si>
  <si>
    <t>Rejman Tomáš</t>
  </si>
  <si>
    <t>Matušů Tomáš Martin</t>
  </si>
  <si>
    <t>Malý David</t>
  </si>
  <si>
    <t>ZŠ TGM Lomnice</t>
  </si>
  <si>
    <t>Kinčl Matěj</t>
  </si>
  <si>
    <t>Dlouhý Dominik</t>
  </si>
  <si>
    <t>Patkoló Samuel</t>
  </si>
  <si>
    <t>Šimůnek Václav</t>
  </si>
  <si>
    <t>Vancl Tomáš</t>
  </si>
  <si>
    <t>Vojtíšková Michaela</t>
  </si>
  <si>
    <t>Blažková Valentýna</t>
  </si>
  <si>
    <t>Pávová Sára</t>
  </si>
  <si>
    <t>Čermáková Eva</t>
  </si>
  <si>
    <t>Pekárková Anna</t>
  </si>
  <si>
    <t>Sudková Nella</t>
  </si>
  <si>
    <t>Matoušová Lucie</t>
  </si>
  <si>
    <t>Barochová Gabriela</t>
  </si>
  <si>
    <t>Šimková Jara</t>
  </si>
  <si>
    <t>Kotulová Monika</t>
  </si>
  <si>
    <t>Kalina Vojtěch</t>
  </si>
  <si>
    <t>Holubec Vojtěch</t>
  </si>
  <si>
    <t>Holubec Štěpán</t>
  </si>
  <si>
    <t>Kopecký Rosťa</t>
  </si>
  <si>
    <t>Skalský Jaroslav</t>
  </si>
  <si>
    <t>ZŠ Poniklá</t>
  </si>
  <si>
    <t>Novák Petr</t>
  </si>
  <si>
    <t>Tomíček Lukáš</t>
  </si>
  <si>
    <t>Flandera Vladimír</t>
  </si>
  <si>
    <t>Koldovský Pavel</t>
  </si>
  <si>
    <t>Buriánková Eliška</t>
  </si>
  <si>
    <t>Buriánková Tereza</t>
  </si>
  <si>
    <t>Pajerová Monika</t>
  </si>
  <si>
    <t>Holatová Andrea</t>
  </si>
  <si>
    <t>Šimůnková Karolína</t>
  </si>
  <si>
    <t>Roztočilová Dominika</t>
  </si>
  <si>
    <t>Švitorková Karolína</t>
  </si>
  <si>
    <t>GIO Semily</t>
  </si>
  <si>
    <t>Roudnický Jan</t>
  </si>
  <si>
    <t>Šírek Filip</t>
  </si>
  <si>
    <t>Havlík Milan</t>
  </si>
  <si>
    <t>Vondra Václav</t>
  </si>
  <si>
    <t>Valenta Michal</t>
  </si>
  <si>
    <t>Doležalová Aneta</t>
  </si>
  <si>
    <t>Jetelová Kateřina</t>
  </si>
  <si>
    <t>Medková Michaela</t>
  </si>
  <si>
    <t>Buriánková Alena</t>
  </si>
  <si>
    <t>Krakonošova ZŠ a MŠ Loukov</t>
  </si>
  <si>
    <t>Vosmík Michal</t>
  </si>
  <si>
    <t>Livar Štěpán</t>
  </si>
  <si>
    <t>Bulušek Filip</t>
  </si>
  <si>
    <t>Frencl Milan</t>
  </si>
  <si>
    <t>Rieger Josef</t>
  </si>
  <si>
    <t>Rosenberg Šimon</t>
  </si>
  <si>
    <t>Hrubec Martin</t>
  </si>
  <si>
    <t>Jakubů František</t>
  </si>
  <si>
    <t>Kvarda Miroslav</t>
  </si>
  <si>
    <t>Tulach Filip</t>
  </si>
  <si>
    <t>Seidlová Tereza</t>
  </si>
  <si>
    <t>Václavíková Pavlína</t>
  </si>
  <si>
    <t>Šedivá Agáta</t>
  </si>
  <si>
    <t>Bucharová Adéla</t>
  </si>
  <si>
    <t>Chlumová Nikola</t>
  </si>
  <si>
    <t>Zázvorková Vanda</t>
  </si>
  <si>
    <t>Seidlová Kateřina</t>
  </si>
  <si>
    <t>Koldovská Iveta</t>
  </si>
  <si>
    <t>Propílková Michaela</t>
  </si>
  <si>
    <t>ZŠ Jablonec nad Jizerou</t>
  </si>
  <si>
    <t>Hnyková Petra</t>
  </si>
  <si>
    <t>Žďárská Dita</t>
  </si>
  <si>
    <t>Kočárková Aneta</t>
  </si>
  <si>
    <t>Kopřivová Tereza</t>
  </si>
  <si>
    <t>Patočková Aneta</t>
  </si>
  <si>
    <t>Jonová Veronika</t>
  </si>
  <si>
    <t>Křížová Klára</t>
  </si>
  <si>
    <t>Slivka Marek</t>
  </si>
  <si>
    <t>Šedý Pavel</t>
  </si>
  <si>
    <t>Mikšíček Pavel</t>
  </si>
  <si>
    <t>Špidlen Filip</t>
  </si>
  <si>
    <t>Prokůpek Vít</t>
  </si>
  <si>
    <t>Nesvadba Jan</t>
  </si>
  <si>
    <t>Slavík Štěpán</t>
  </si>
  <si>
    <t>Petříček Petr</t>
  </si>
  <si>
    <t>Novotný Martin</t>
  </si>
  <si>
    <t>Holmanová Michela</t>
  </si>
  <si>
    <t>Hýblová Niké</t>
  </si>
  <si>
    <t>Seidlová Karolína</t>
  </si>
  <si>
    <t>Kubíčková Barbora</t>
  </si>
  <si>
    <t>Martínkoová Nikola</t>
  </si>
  <si>
    <t>ZŠ Rokytnice nad Jizerou</t>
  </si>
  <si>
    <t>Martin Jiří</t>
  </si>
  <si>
    <t>Nosek Samuel</t>
  </si>
  <si>
    <t>Krause Tomáš</t>
  </si>
  <si>
    <t>Mazánek Pavel</t>
  </si>
  <si>
    <t>Šmika Jan</t>
  </si>
  <si>
    <t>Pacák Jan</t>
  </si>
  <si>
    <t>Pasecký Tomáš</t>
  </si>
  <si>
    <t>Suč Jakub</t>
  </si>
  <si>
    <t>Jirouš Ondřej</t>
  </si>
  <si>
    <t>Hrušková Antonie</t>
  </si>
  <si>
    <t>Červinková Karolína</t>
  </si>
  <si>
    <t>Počinková Ellen</t>
  </si>
  <si>
    <t>Martinková Tereza</t>
  </si>
  <si>
    <t>Patočková Michaela</t>
  </si>
  <si>
    <t>Nechanický Petr</t>
  </si>
  <si>
    <t>Kynčlová Anna</t>
  </si>
  <si>
    <t>Ježek Martin</t>
  </si>
  <si>
    <t>Ivanytska Valentina</t>
  </si>
  <si>
    <t>Kypr Jan</t>
  </si>
  <si>
    <t>Rysulová Marie</t>
  </si>
  <si>
    <t>Richtrová Kateřina</t>
  </si>
  <si>
    <t>Švandrlik František</t>
  </si>
  <si>
    <t>Chlumský David</t>
  </si>
  <si>
    <t>Kocián Jakub</t>
  </si>
  <si>
    <t>ZŠ Jilemnice Komenského (MS)</t>
  </si>
  <si>
    <t>Prášil Adam</t>
  </si>
  <si>
    <t>Kletečková Eliška</t>
  </si>
  <si>
    <t>Antony Jan</t>
  </si>
  <si>
    <t>Tomáš Erik</t>
  </si>
  <si>
    <t>Klacková Kateřina</t>
  </si>
  <si>
    <t>Melichová Karolína</t>
  </si>
  <si>
    <t>Pitrmucová Antonie</t>
  </si>
  <si>
    <t>Šnorbertová Monika</t>
  </si>
  <si>
    <t>Erlebach Jakub</t>
  </si>
  <si>
    <t>Šinal Pavel</t>
  </si>
  <si>
    <t>Ledvina Filip</t>
  </si>
  <si>
    <t>Kejmarová Jana</t>
  </si>
  <si>
    <t>Šimůnková Veronika</t>
  </si>
  <si>
    <t>ZŠ JILEMNICE, HARRACHA (MS)</t>
  </si>
  <si>
    <t xml:space="preserve">Pěnička </t>
  </si>
  <si>
    <t>15,46</t>
  </si>
  <si>
    <t>15,34</t>
  </si>
  <si>
    <t>10,73</t>
  </si>
  <si>
    <t>57,70</t>
  </si>
  <si>
    <t>12,70</t>
  </si>
  <si>
    <t>16,56</t>
  </si>
  <si>
    <t>28,88</t>
  </si>
  <si>
    <t>24,88</t>
  </si>
  <si>
    <t>57,72</t>
  </si>
  <si>
    <t>15,11</t>
  </si>
  <si>
    <t>20,90</t>
  </si>
  <si>
    <t>27,21</t>
  </si>
  <si>
    <t>19,39</t>
  </si>
  <si>
    <t>22,06</t>
  </si>
  <si>
    <t>10,46</t>
  </si>
  <si>
    <t>03,30</t>
  </si>
  <si>
    <t>56,42</t>
  </si>
  <si>
    <t>12,02</t>
  </si>
  <si>
    <t>16,38</t>
  </si>
  <si>
    <t>17,19</t>
  </si>
  <si>
    <t>29,45</t>
  </si>
  <si>
    <t>29,31</t>
  </si>
  <si>
    <t>10,19</t>
  </si>
  <si>
    <t>15,92</t>
  </si>
  <si>
    <t>57,51</t>
  </si>
  <si>
    <t>56,65</t>
  </si>
  <si>
    <t>57,73</t>
  </si>
  <si>
    <t>07,77</t>
  </si>
  <si>
    <t>02,22</t>
  </si>
  <si>
    <t>05,24</t>
  </si>
  <si>
    <t>19,96</t>
  </si>
  <si>
    <t>56,76</t>
  </si>
  <si>
    <t>16,08</t>
  </si>
  <si>
    <t>01,33</t>
  </si>
  <si>
    <t>11,85</t>
  </si>
  <si>
    <t>00,05</t>
  </si>
  <si>
    <t>10,22</t>
  </si>
  <si>
    <t>09,49</t>
  </si>
  <si>
    <t>19,84</t>
  </si>
  <si>
    <t>14,86</t>
  </si>
  <si>
    <t>11,93</t>
  </si>
  <si>
    <t>06,71</t>
  </si>
  <si>
    <t>11,02</t>
  </si>
  <si>
    <t>32,24</t>
  </si>
  <si>
    <t>08,14</t>
  </si>
  <si>
    <t>23,18</t>
  </si>
  <si>
    <t>31,14</t>
  </si>
  <si>
    <t>16,37</t>
  </si>
  <si>
    <t>16,19</t>
  </si>
  <si>
    <t>13,41</t>
  </si>
  <si>
    <t>35,91</t>
  </si>
  <si>
    <t>12,20</t>
  </si>
  <si>
    <t>07,98</t>
  </si>
  <si>
    <t>55,98</t>
  </si>
  <si>
    <t>54,02</t>
  </si>
  <si>
    <t>14,36</t>
  </si>
  <si>
    <t>16,10</t>
  </si>
  <si>
    <t>3</t>
  </si>
  <si>
    <t>09,01</t>
  </si>
  <si>
    <t>44,69</t>
  </si>
  <si>
    <t>19,42</t>
  </si>
  <si>
    <t>04,91</t>
  </si>
  <si>
    <t>20,15</t>
  </si>
  <si>
    <t>55,58</t>
  </si>
  <si>
    <t>53,41</t>
  </si>
  <si>
    <t>08,48</t>
  </si>
  <si>
    <t>38,87</t>
  </si>
  <si>
    <t>01,45</t>
  </si>
  <si>
    <t>09,23</t>
  </si>
  <si>
    <t>56,32</t>
  </si>
  <si>
    <t>33,23</t>
  </si>
  <si>
    <t>01,59</t>
  </si>
  <si>
    <t>30,37</t>
  </si>
  <si>
    <t>00,55</t>
  </si>
  <si>
    <t>40,07</t>
  </si>
  <si>
    <t>42,80</t>
  </si>
  <si>
    <t>39,59</t>
  </si>
  <si>
    <t>59,92</t>
  </si>
  <si>
    <t>12,27</t>
  </si>
  <si>
    <t>12,11</t>
  </si>
  <si>
    <t>57,19</t>
  </si>
  <si>
    <t>07,22</t>
  </si>
  <si>
    <t>58,86</t>
  </si>
  <si>
    <t>00,18</t>
  </si>
  <si>
    <t>54,32</t>
  </si>
  <si>
    <t>04,47</t>
  </si>
  <si>
    <t>58,57</t>
  </si>
  <si>
    <t>55,53</t>
  </si>
  <si>
    <t>47,94</t>
  </si>
  <si>
    <t>01,60</t>
  </si>
  <si>
    <t>46,85</t>
  </si>
  <si>
    <t>35,58</t>
  </si>
  <si>
    <t>44,30</t>
  </si>
  <si>
    <t>33,81</t>
  </si>
  <si>
    <t>48,63</t>
  </si>
  <si>
    <t>46,54</t>
  </si>
  <si>
    <t>00,69</t>
  </si>
  <si>
    <t>14,68</t>
  </si>
  <si>
    <t>42,21</t>
  </si>
  <si>
    <t>43,97</t>
  </si>
  <si>
    <t>47,81</t>
  </si>
  <si>
    <t>43,93</t>
  </si>
  <si>
    <t>50,85</t>
  </si>
  <si>
    <t>51,48</t>
  </si>
  <si>
    <t>16,51</t>
  </si>
  <si>
    <t>37,91</t>
  </si>
  <si>
    <t>12,62</t>
  </si>
  <si>
    <t>16,36</t>
  </si>
  <si>
    <t>08,98</t>
  </si>
  <si>
    <t>57,78</t>
  </si>
  <si>
    <t>08,39</t>
  </si>
  <si>
    <t>23,31</t>
  </si>
  <si>
    <t>11,08</t>
  </si>
  <si>
    <t>53,04</t>
  </si>
  <si>
    <t>30,20</t>
  </si>
  <si>
    <t>07,25</t>
  </si>
  <si>
    <t>08,04</t>
  </si>
  <si>
    <t>24,71</t>
  </si>
  <si>
    <t>06,82</t>
  </si>
  <si>
    <t>56,98</t>
  </si>
  <si>
    <t>05,77</t>
  </si>
  <si>
    <t>55,29</t>
  </si>
  <si>
    <t>26,32</t>
  </si>
  <si>
    <t>17,84</t>
  </si>
  <si>
    <t>38,16</t>
  </si>
  <si>
    <t>24,69</t>
  </si>
  <si>
    <t>44,57</t>
  </si>
  <si>
    <t>35,94</t>
  </si>
  <si>
    <t>03,18</t>
  </si>
  <si>
    <t>32,67</t>
  </si>
  <si>
    <t>19,12</t>
  </si>
  <si>
    <t>26,27</t>
  </si>
  <si>
    <t>38,49</t>
  </si>
  <si>
    <t>35,32</t>
  </si>
  <si>
    <t>32,92</t>
  </si>
  <si>
    <t>50,04</t>
  </si>
  <si>
    <t>53,08</t>
  </si>
  <si>
    <t>51,19</t>
  </si>
  <si>
    <t>54,04</t>
  </si>
  <si>
    <t>17,71</t>
  </si>
  <si>
    <t>12,41</t>
  </si>
  <si>
    <t>26,87</t>
  </si>
  <si>
    <t>43,54</t>
  </si>
  <si>
    <t>09,17</t>
  </si>
  <si>
    <t>06,85</t>
  </si>
  <si>
    <t>06,07</t>
  </si>
  <si>
    <t>22,31</t>
  </si>
  <si>
    <t>21,64</t>
  </si>
  <si>
    <t>15,39</t>
  </si>
  <si>
    <t>07,03</t>
  </si>
  <si>
    <t>04,49</t>
  </si>
  <si>
    <t>47,44</t>
  </si>
  <si>
    <t>21,34</t>
  </si>
  <si>
    <t>45,22</t>
  </si>
  <si>
    <t>52,18</t>
  </si>
  <si>
    <t>50,75</t>
  </si>
  <si>
    <t>55,69</t>
  </si>
  <si>
    <t>47,05</t>
  </si>
  <si>
    <t>07,24</t>
  </si>
  <si>
    <t>18,70</t>
  </si>
  <si>
    <t>54,63</t>
  </si>
  <si>
    <t>11,06</t>
  </si>
  <si>
    <t>25,34</t>
  </si>
  <si>
    <t>07,83</t>
  </si>
  <si>
    <t>45,18</t>
  </si>
  <si>
    <t>45,36</t>
  </si>
  <si>
    <t>23,67</t>
  </si>
  <si>
    <t>40,27</t>
  </si>
  <si>
    <t>01,04</t>
  </si>
  <si>
    <t>34,13</t>
  </si>
  <si>
    <t>08,02</t>
  </si>
  <si>
    <t>30,26</t>
  </si>
  <si>
    <t>27,37</t>
  </si>
  <si>
    <t>37,85</t>
  </si>
  <si>
    <t>45,60</t>
  </si>
  <si>
    <t>38,58</t>
  </si>
  <si>
    <t>0</t>
  </si>
  <si>
    <t>43,02</t>
  </si>
  <si>
    <t>49,27</t>
  </si>
  <si>
    <t>30,49</t>
  </si>
  <si>
    <t>09,39</t>
  </si>
  <si>
    <t>11,44</t>
  </si>
  <si>
    <t>4</t>
  </si>
  <si>
    <t>16,69</t>
  </si>
  <si>
    <t>22,91</t>
  </si>
  <si>
    <t>42,23</t>
  </si>
  <si>
    <t>06,22</t>
  </si>
  <si>
    <t>06,05</t>
  </si>
  <si>
    <t>53,58</t>
  </si>
  <si>
    <t>28,25</t>
  </si>
  <si>
    <t>53,77</t>
  </si>
  <si>
    <t>11,92</t>
  </si>
  <si>
    <t>38,95</t>
  </si>
  <si>
    <t>32,71</t>
  </si>
  <si>
    <t>37,39</t>
  </si>
  <si>
    <t>01,88</t>
  </si>
  <si>
    <t>35,10</t>
  </si>
  <si>
    <t>05,60</t>
  </si>
  <si>
    <t>29,28</t>
  </si>
  <si>
    <t>42,67</t>
  </si>
  <si>
    <t>11,77</t>
  </si>
  <si>
    <t>32,63</t>
  </si>
  <si>
    <t>34,41</t>
  </si>
  <si>
    <t>35,60</t>
  </si>
  <si>
    <t>09,03</t>
  </si>
  <si>
    <t>10,85</t>
  </si>
  <si>
    <t>12,68</t>
  </si>
  <si>
    <t>44,93</t>
  </si>
  <si>
    <t>41,39</t>
  </si>
  <si>
    <t>34,86</t>
  </si>
  <si>
    <t>07,19</t>
  </si>
  <si>
    <t>15,60</t>
  </si>
  <si>
    <t>22,63</t>
  </si>
  <si>
    <t>05,12</t>
  </si>
  <si>
    <t>27,58</t>
  </si>
  <si>
    <t>48,03</t>
  </si>
  <si>
    <t>32,32</t>
  </si>
  <si>
    <t>39,80</t>
  </si>
  <si>
    <t>03,66</t>
  </si>
  <si>
    <t>31,61</t>
  </si>
  <si>
    <t>04,39</t>
  </si>
  <si>
    <t>29,24</t>
  </si>
  <si>
    <t>43,44</t>
  </si>
  <si>
    <t>48,86</t>
  </si>
  <si>
    <t>24,20</t>
  </si>
  <si>
    <t>47,70</t>
  </si>
  <si>
    <t>06,55</t>
  </si>
  <si>
    <t>50,94</t>
  </si>
  <si>
    <t>57,12</t>
  </si>
  <si>
    <t>31,44</t>
  </si>
  <si>
    <t>19,22</t>
  </si>
  <si>
    <t>48,32</t>
  </si>
  <si>
    <t>50,72</t>
  </si>
  <si>
    <t>15,68</t>
  </si>
  <si>
    <t>45,79</t>
  </si>
  <si>
    <t>15,53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</si>
</sst>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18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0" fillId="3" borderId="10" xfId="0" applyFill="1" applyBorder="1" applyAlignment="1">
      <alignment/>
    </xf>
    <xf numFmtId="0" fontId="0" fillId="3" borderId="10" xfId="0" applyFont="1" applyFill="1" applyBorder="1" applyAlignment="1">
      <alignment/>
    </xf>
    <xf numFmtId="1" fontId="1" fillId="32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0" xfId="0" applyNumberFormat="1" applyFill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49" fontId="1" fillId="32" borderId="12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0" fillId="35" borderId="14" xfId="0" applyNumberForma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106" sqref="A106:IV132"/>
    </sheetView>
  </sheetViews>
  <sheetFormatPr defaultColWidth="9.00390625" defaultRowHeight="12.75"/>
  <cols>
    <col min="1" max="1" width="7.75390625" style="0" customWidth="1"/>
    <col min="2" max="2" width="19.125" style="0" customWidth="1"/>
    <col min="3" max="3" width="20.125" style="0" customWidth="1"/>
    <col min="4" max="4" width="8.125" style="0" customWidth="1"/>
    <col min="5" max="5" width="5.625" style="0" customWidth="1"/>
    <col min="6" max="6" width="7.125" style="0" customWidth="1"/>
    <col min="7" max="8" width="5.625" style="0" customWidth="1"/>
    <col min="9" max="9" width="5.375" style="0" customWidth="1"/>
    <col min="10" max="10" width="5.125" style="23" customWidth="1"/>
    <col min="11" max="11" width="5.375" style="0" customWidth="1"/>
    <col min="12" max="12" width="5.75390625" style="23" customWidth="1"/>
    <col min="13" max="13" width="5.625" style="0" customWidth="1"/>
    <col min="14" max="14" width="3.00390625" style="23" customWidth="1"/>
    <col min="15" max="15" width="1.12109375" style="24" customWidth="1"/>
    <col min="16" max="16" width="7.125" style="24" customWidth="1"/>
    <col min="17" max="17" width="5.625" style="0" customWidth="1"/>
    <col min="18" max="18" width="11.00390625" style="0" customWidth="1"/>
  </cols>
  <sheetData>
    <row r="1" ht="23.25">
      <c r="A1" s="18"/>
    </row>
    <row r="2" ht="23.25">
      <c r="A2" s="18" t="s">
        <v>12</v>
      </c>
    </row>
    <row r="4" spans="1:2" ht="15.75">
      <c r="A4" s="22"/>
      <c r="B4" s="17" t="s">
        <v>20</v>
      </c>
    </row>
    <row r="6" spans="20:23" ht="12.75">
      <c r="T6" s="1"/>
      <c r="U6" s="1"/>
      <c r="V6" s="1"/>
      <c r="W6" s="1"/>
    </row>
    <row r="7" spans="1:23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4</v>
      </c>
      <c r="H7" s="2" t="s">
        <v>6</v>
      </c>
      <c r="I7" s="2" t="s">
        <v>4</v>
      </c>
      <c r="J7" s="31" t="s">
        <v>7</v>
      </c>
      <c r="K7" s="2" t="s">
        <v>4</v>
      </c>
      <c r="L7" s="31" t="s">
        <v>8</v>
      </c>
      <c r="M7" s="2" t="s">
        <v>4</v>
      </c>
      <c r="N7" s="38" t="s">
        <v>13</v>
      </c>
      <c r="O7" s="39"/>
      <c r="P7" s="40"/>
      <c r="Q7" s="2" t="s">
        <v>4</v>
      </c>
      <c r="R7" s="2" t="s">
        <v>10</v>
      </c>
      <c r="T7" s="3"/>
      <c r="U7" s="3"/>
      <c r="V7" s="3"/>
      <c r="W7" s="3"/>
    </row>
    <row r="8" spans="1:10" ht="12.75">
      <c r="A8" s="11"/>
      <c r="C8" s="21"/>
      <c r="J8" s="34"/>
    </row>
    <row r="9" spans="1:18" ht="12.75">
      <c r="A9" s="15"/>
      <c r="B9" s="4" t="s">
        <v>75</v>
      </c>
      <c r="C9" s="19" t="s">
        <v>72</v>
      </c>
      <c r="D9" s="5">
        <v>0</v>
      </c>
      <c r="E9" s="6">
        <f>IF(D9&lt;1.5,,IF(D9&lt;1.5,,SUM(51.39*(POWER((D9-1.5),1.05)))))</f>
        <v>0</v>
      </c>
      <c r="F9" s="5">
        <v>46</v>
      </c>
      <c r="G9" s="6">
        <f>IF(F9&lt;10,,IF(F9&lt;10,,SUM(5.33*(POWER((F9-10),1.1)))))</f>
        <v>274.5743472824765</v>
      </c>
      <c r="H9" s="5">
        <v>8.56</v>
      </c>
      <c r="I9" s="6">
        <f>IF(H9&lt;0.1,,IF(H9&gt;11.5,,SUM(58.015*(POWER((11.5-H9),1.81)))))</f>
        <v>408.55352752309705</v>
      </c>
      <c r="J9" s="32">
        <v>149</v>
      </c>
      <c r="K9" s="6">
        <f>IF(J9&lt;75,,IF(J9&lt;75,,SUM(0.8465*(POWER((J9-75),1.42)))))</f>
        <v>381.887993523698</v>
      </c>
      <c r="L9" s="32">
        <v>0</v>
      </c>
      <c r="M9" s="6">
        <f>IF(L9&lt;220,,IF(L9&lt;220,,SUM(0.14354*(POWER((L9-220),1.4)))))</f>
        <v>0</v>
      </c>
      <c r="N9" s="37">
        <v>2</v>
      </c>
      <c r="O9" s="26" t="s">
        <v>11</v>
      </c>
      <c r="P9" s="27" t="s">
        <v>367</v>
      </c>
      <c r="Q9" s="6">
        <f>IF(AND(N9&gt;1.55,N9&lt;4.14),ROUNDDOWN(0.13279*(235-(N9*60+P9))^1.85,0),"0")</f>
        <v>394</v>
      </c>
      <c r="R9" s="10">
        <f>SUM(E9,G9,I9,K9,M9,Q9)</f>
        <v>1459.0158683292716</v>
      </c>
    </row>
    <row r="10" spans="1:18" ht="12.75">
      <c r="A10" s="15"/>
      <c r="B10" s="4" t="s">
        <v>76</v>
      </c>
      <c r="C10" s="19" t="s">
        <v>72</v>
      </c>
      <c r="D10" s="5">
        <v>0</v>
      </c>
      <c r="E10" s="6">
        <f>IF(D10&lt;1.5,,IF(D10&lt;1.5,,SUM(51.39*(POWER((D10-1.5),1.05)))))</f>
        <v>0</v>
      </c>
      <c r="F10" s="5">
        <v>47</v>
      </c>
      <c r="G10" s="6">
        <f>IF(F10&lt;10,,IF(F10&lt;10,,SUM(5.33*(POWER((F10-10),1.1)))))</f>
        <v>282.97567562283774</v>
      </c>
      <c r="H10" s="5">
        <v>8.74</v>
      </c>
      <c r="I10" s="6">
        <f>IF(H10&lt;0.1,,IF(H10&gt;11.5,,SUM(58.015*(POWER((11.5-H10),1.81)))))</f>
        <v>364.4061812687964</v>
      </c>
      <c r="J10" s="7">
        <v>135</v>
      </c>
      <c r="K10" s="6">
        <f>IF(J10&lt;75,,IF(J10&lt;75,,SUM(0.8465*(POWER((J10-75),1.42)))))</f>
        <v>283.53177583089024</v>
      </c>
      <c r="L10" s="32">
        <v>0</v>
      </c>
      <c r="M10" s="6">
        <f>IF(L10&lt;220,,IF(L10&lt;220,,SUM(0.14354*(POWER((L10-220),1.4)))))</f>
        <v>0</v>
      </c>
      <c r="N10" s="37">
        <v>2</v>
      </c>
      <c r="O10" s="26" t="s">
        <v>11</v>
      </c>
      <c r="P10" s="27" t="s">
        <v>368</v>
      </c>
      <c r="Q10" s="6">
        <f>IF(AND(N10&gt;1.55,N10&lt;4.14),ROUNDDOWN(0.13279*(235-(N10*60+P10))^1.85,0),"0")</f>
        <v>220</v>
      </c>
      <c r="R10" s="10">
        <f>SUM(E10,G10,I10,K10,M10,Q10)</f>
        <v>1150.9136327225244</v>
      </c>
    </row>
    <row r="11" spans="1:18" ht="12.75">
      <c r="A11" s="15">
        <v>1</v>
      </c>
      <c r="B11" s="4" t="s">
        <v>74</v>
      </c>
      <c r="C11" s="19" t="s">
        <v>72</v>
      </c>
      <c r="D11" s="5">
        <v>0</v>
      </c>
      <c r="E11" s="6">
        <f>IF(D11&lt;1.5,,IF(D11&lt;1.5,,SUM(51.39*(POWER((D11-1.5),1.05)))))</f>
        <v>0</v>
      </c>
      <c r="F11" s="5">
        <v>42</v>
      </c>
      <c r="G11" s="6">
        <f>IF(F11&lt;10,,IF(F11&lt;10,,SUM(5.33*(POWER((F11-10),1.1)))))</f>
        <v>241.20826519835524</v>
      </c>
      <c r="H11" s="5">
        <v>9.14</v>
      </c>
      <c r="I11" s="6">
        <f>IF(H11&lt;0.1,,IF(H11&gt;11.5,,SUM(58.015*(POWER((11.5-H11),1.81)))))</f>
        <v>274.4802002901116</v>
      </c>
      <c r="J11" s="32">
        <v>0</v>
      </c>
      <c r="K11" s="6">
        <f>IF(J11&lt;75,,IF(J11&lt;75,,SUM(0.8465*(POWER((J11-75),1.42)))))</f>
        <v>0</v>
      </c>
      <c r="L11" s="32">
        <v>404</v>
      </c>
      <c r="M11" s="6">
        <f>IF(L11&lt;220,,IF(L11&lt;220,,SUM(0.14354*(POWER((L11-220),1.4)))))</f>
        <v>212.67571135874587</v>
      </c>
      <c r="N11" s="37">
        <v>2</v>
      </c>
      <c r="O11" s="26" t="s">
        <v>11</v>
      </c>
      <c r="P11" s="27" t="s">
        <v>366</v>
      </c>
      <c r="Q11" s="6">
        <f>IF(AND(N11&gt;1.55,N11&lt;4.14),ROUNDDOWN(0.13279*(235-(N11*60+P11))^1.85,0),"0")</f>
        <v>364</v>
      </c>
      <c r="R11" s="10">
        <f>SUM(E11,G11,I11,K11,M11,Q11)</f>
        <v>1092.3641768472125</v>
      </c>
    </row>
    <row r="12" spans="1:18" ht="12.75">
      <c r="A12" s="15"/>
      <c r="B12" s="4" t="s">
        <v>73</v>
      </c>
      <c r="C12" s="19" t="s">
        <v>72</v>
      </c>
      <c r="D12" s="5">
        <v>0</v>
      </c>
      <c r="E12" s="6">
        <f>IF(D12&lt;1.5,,IF(D12&lt;1.5,,SUM(51.39*(POWER((D12-1.5),1.05)))))</f>
        <v>0</v>
      </c>
      <c r="F12" s="5">
        <v>36</v>
      </c>
      <c r="G12" s="6">
        <f>IF(F12&lt;10,,IF(F12&lt;10,,SUM(5.33*(POWER((F12-10),1.1)))))</f>
        <v>191.95432056567572</v>
      </c>
      <c r="H12" s="5">
        <v>9.32</v>
      </c>
      <c r="I12" s="6">
        <f>IF(H12&lt;0.1,,IF(H12&gt;11.5,,SUM(58.015*(POWER((11.5-H12),1.81)))))</f>
        <v>237.7642472113682</v>
      </c>
      <c r="J12" s="7">
        <v>0</v>
      </c>
      <c r="K12" s="6">
        <f>IF(J12&lt;75,,IF(J12&lt;75,,SUM(0.8465*(POWER((J12-75),1.42)))))</f>
        <v>0</v>
      </c>
      <c r="L12" s="32">
        <v>384</v>
      </c>
      <c r="M12" s="6">
        <f>IF(L12&lt;220,,IF(L12&lt;220,,SUM(0.14354*(POWER((L12-220),1.4)))))</f>
        <v>181.03157471183883</v>
      </c>
      <c r="N12" s="37">
        <v>2</v>
      </c>
      <c r="O12" s="26" t="s">
        <v>11</v>
      </c>
      <c r="P12" s="27" t="s">
        <v>365</v>
      </c>
      <c r="Q12" s="6">
        <f>IF(AND(N12&gt;1.55,N12&lt;4.14),ROUNDDOWN(0.13279*(235-(N12*60+P12))^1.85,0),"0")</f>
        <v>390</v>
      </c>
      <c r="R12" s="10">
        <f>SUM(E12,G12,I12,K12,M12,Q12)</f>
        <v>1000.7501424888827</v>
      </c>
    </row>
    <row r="13" spans="1:18" ht="12.75">
      <c r="A13" s="15"/>
      <c r="B13" s="4" t="s">
        <v>272</v>
      </c>
      <c r="C13" s="19" t="s">
        <v>72</v>
      </c>
      <c r="D13" s="5">
        <v>0</v>
      </c>
      <c r="E13" s="6">
        <f>IF(D13&lt;1.5,,IF(D13&lt;1.5,,SUM(51.39*(POWER((D13-1.5),1.05)))))</f>
        <v>0</v>
      </c>
      <c r="F13" s="5">
        <v>36</v>
      </c>
      <c r="G13" s="6">
        <f>IF(F13&lt;10,,IF(F13&lt;10,,SUM(5.33*(POWER((F13-10),1.1)))))</f>
        <v>191.95432056567572</v>
      </c>
      <c r="H13" s="5">
        <v>9.74</v>
      </c>
      <c r="I13" s="6">
        <f>IF(H13&lt;0.1,,IF(H13&gt;11.5,,SUM(58.015*(POWER((11.5-H13),1.81)))))</f>
        <v>161.40546127835944</v>
      </c>
      <c r="J13" s="32">
        <v>0</v>
      </c>
      <c r="K13" s="6">
        <f>IF(J13&lt;75,,IF(J13&lt;75,,SUM(0.8465*(POWER((J13-75),1.42)))))</f>
        <v>0</v>
      </c>
      <c r="L13" s="32">
        <v>283</v>
      </c>
      <c r="M13" s="6">
        <f>IF(L13&lt;220,,IF(L13&lt;220,,SUM(0.14354*(POWER((L13-220),1.4)))))</f>
        <v>47.429627205385636</v>
      </c>
      <c r="N13" s="37">
        <v>3</v>
      </c>
      <c r="O13" s="26" t="s">
        <v>11</v>
      </c>
      <c r="P13" s="27" t="s">
        <v>364</v>
      </c>
      <c r="Q13" s="6">
        <f>IF(AND(N13&gt;1.55,N13&lt;4.14),ROUNDDOWN(0.13279*(235-(N13*60+P13))^1.85,0),"0")</f>
        <v>216</v>
      </c>
      <c r="R13" s="10">
        <f>SUM(E13,G13,I13,K13,M13,Q13)</f>
        <v>616.7894090494208</v>
      </c>
    </row>
    <row r="14" spans="1:18" ht="12.75">
      <c r="A14" s="15"/>
      <c r="B14" s="4"/>
      <c r="C14" s="19"/>
      <c r="D14" s="5"/>
      <c r="E14" s="6"/>
      <c r="F14" s="5"/>
      <c r="G14" s="6"/>
      <c r="H14" s="5"/>
      <c r="I14" s="6"/>
      <c r="J14" s="7"/>
      <c r="K14" s="6"/>
      <c r="L14" s="32"/>
      <c r="M14" s="6"/>
      <c r="N14" s="37"/>
      <c r="O14" s="26"/>
      <c r="P14" s="27"/>
      <c r="Q14" s="6"/>
      <c r="R14" s="10">
        <f>R9+R10+R11+R12</f>
        <v>4703.043820387891</v>
      </c>
    </row>
    <row r="15" spans="12:16" ht="12.75">
      <c r="L15"/>
      <c r="O15"/>
      <c r="P15"/>
    </row>
    <row r="16" spans="1:18" ht="12.75">
      <c r="A16" s="15"/>
      <c r="B16" s="4" t="s">
        <v>120</v>
      </c>
      <c r="C16" s="19" t="s">
        <v>123</v>
      </c>
      <c r="D16" s="5">
        <v>0</v>
      </c>
      <c r="E16" s="6">
        <f>IF(D16&lt;1.5,,IF(D16&lt;1.5,,SUM(51.39*(POWER((D16-1.5),1.05)))))</f>
        <v>0</v>
      </c>
      <c r="F16" s="5">
        <v>53</v>
      </c>
      <c r="G16" s="6">
        <f>IF(F16&lt;10,,IF(F16&lt;10,,SUM(5.33*(POWER((F16-10),1.1)))))</f>
        <v>333.84318122905535</v>
      </c>
      <c r="H16" s="5">
        <v>8.38</v>
      </c>
      <c r="I16" s="6">
        <f>IF(H16&lt;0.1,,IF(H16&gt;11.5,,SUM(58.015*(POWER((11.5-H16),1.81)))))</f>
        <v>454.94627319840424</v>
      </c>
      <c r="J16" s="7">
        <v>0</v>
      </c>
      <c r="K16" s="6">
        <f>IF(J16&lt;75,,IF(J16&lt;75,,SUM(0.8465*(POWER((J16-75),1.42)))))</f>
        <v>0</v>
      </c>
      <c r="L16" s="32">
        <v>399</v>
      </c>
      <c r="M16" s="6">
        <f>IF(L16&lt;220,,IF(L16&lt;220,,SUM(0.14354*(POWER((L16-220),1.4)))))</f>
        <v>204.6290015844488</v>
      </c>
      <c r="N16" s="37">
        <v>2</v>
      </c>
      <c r="O16" s="26" t="s">
        <v>11</v>
      </c>
      <c r="P16" s="27" t="s">
        <v>381</v>
      </c>
      <c r="Q16" s="6">
        <f>IF(AND(N16&gt;1.55,N16&lt;4.14),ROUNDDOWN(0.13279*(235-(N16*60+P16))^1.85,0),"0")</f>
        <v>327</v>
      </c>
      <c r="R16" s="10">
        <f>SUM(E16,G16,I16,K16,M16,Q16)</f>
        <v>1320.4184560119083</v>
      </c>
    </row>
    <row r="17" spans="1:18" ht="12.75">
      <c r="A17" s="15"/>
      <c r="B17" s="4" t="s">
        <v>121</v>
      </c>
      <c r="C17" s="19" t="s">
        <v>123</v>
      </c>
      <c r="D17" s="5">
        <v>0</v>
      </c>
      <c r="E17" s="6">
        <f>IF(D17&lt;1.5,,IF(D17&lt;1.5,,SUM(51.39*(POWER((D17-1.5),1.05)))))</f>
        <v>0</v>
      </c>
      <c r="F17" s="5">
        <v>34</v>
      </c>
      <c r="G17" s="6">
        <f>IF(F17&lt;10,,IF(F17&lt;10,,SUM(5.33*(POWER((F17-10),1.1)))))</f>
        <v>175.77599901570431</v>
      </c>
      <c r="H17" s="5">
        <v>8.59</v>
      </c>
      <c r="I17" s="6">
        <f>IF(H17&lt;0.1,,IF(H17&gt;11.5,,SUM(58.015*(POWER((11.5-H17),1.81)))))</f>
        <v>401.03899811759595</v>
      </c>
      <c r="J17" s="32">
        <v>0</v>
      </c>
      <c r="K17" s="6">
        <f>IF(J17&lt;75,,IF(J17&lt;75,,SUM(0.8465*(POWER((J17-75),1.42)))))</f>
        <v>0</v>
      </c>
      <c r="L17" s="32">
        <v>404</v>
      </c>
      <c r="M17" s="6">
        <f>IF(L17&lt;220,,IF(L17&lt;220,,SUM(0.14354*(POWER((L17-220),1.4)))))</f>
        <v>212.67571135874587</v>
      </c>
      <c r="N17" s="37">
        <v>2</v>
      </c>
      <c r="O17" s="26" t="s">
        <v>11</v>
      </c>
      <c r="P17" s="27" t="s">
        <v>382</v>
      </c>
      <c r="Q17" s="6">
        <f>IF(AND(N17&gt;1.55,N17&lt;4.14),ROUNDDOWN(0.13279*(235-(N17*60+P17))^1.85,0),"0")</f>
        <v>434</v>
      </c>
      <c r="R17" s="10">
        <f>SUM(E17,G17,I17,K17,M17,Q17)</f>
        <v>1223.490708492046</v>
      </c>
    </row>
    <row r="18" spans="1:18" ht="12.75">
      <c r="A18" s="15">
        <v>2</v>
      </c>
      <c r="B18" s="4" t="s">
        <v>119</v>
      </c>
      <c r="C18" s="19" t="s">
        <v>123</v>
      </c>
      <c r="D18" s="5">
        <v>0</v>
      </c>
      <c r="E18" s="6">
        <f>IF(D18&lt;1.5,,IF(D18&lt;1.5,,SUM(51.39*(POWER((D18-1.5),1.05)))))</f>
        <v>0</v>
      </c>
      <c r="F18" s="5">
        <v>37</v>
      </c>
      <c r="G18" s="6">
        <f>IF(F18&lt;10,,IF(F18&lt;10,,SUM(5.33*(POWER((F18-10),1.1)))))</f>
        <v>200.09090550016262</v>
      </c>
      <c r="H18" s="5">
        <v>9.11</v>
      </c>
      <c r="I18" s="6">
        <f>IF(H18&lt;0.1,,IF(H18&gt;11.5,,SUM(58.015*(POWER((11.5-H18),1.81)))))</f>
        <v>280.8280583776734</v>
      </c>
      <c r="J18" s="7">
        <v>146</v>
      </c>
      <c r="K18" s="6">
        <f>IF(J18&lt;75,,IF(J18&lt;75,,SUM(0.8465*(POWER((J18-75),1.42)))))</f>
        <v>360.0922857809243</v>
      </c>
      <c r="L18" s="32">
        <v>0</v>
      </c>
      <c r="M18" s="6">
        <f>IF(L18&lt;220,,IF(L18&lt;220,,SUM(0.14354*(POWER((L18-220),1.4)))))</f>
        <v>0</v>
      </c>
      <c r="N18" s="37">
        <v>3</v>
      </c>
      <c r="O18" s="26" t="s">
        <v>11</v>
      </c>
      <c r="P18" s="27" t="s">
        <v>380</v>
      </c>
      <c r="Q18" s="6">
        <f>IF(AND(N18&gt;1.55,N18&lt;4.14),ROUNDDOWN(0.13279*(235-(N18*60+P18))^1.85,0),"0")</f>
        <v>208</v>
      </c>
      <c r="R18" s="10">
        <f>SUM(E18,G18,I18,K18,M18,Q18)</f>
        <v>1049.0112496587603</v>
      </c>
    </row>
    <row r="19" spans="1:18" ht="12.75">
      <c r="A19" s="15"/>
      <c r="B19" s="4" t="s">
        <v>122</v>
      </c>
      <c r="C19" s="19" t="s">
        <v>123</v>
      </c>
      <c r="D19" s="5"/>
      <c r="E19" s="6">
        <f>IF(D19&lt;1.5,,IF(D19&lt;1.5,,SUM(51.39*(POWER((D19-1.5),1.05)))))</f>
        <v>0</v>
      </c>
      <c r="F19" s="5">
        <v>41</v>
      </c>
      <c r="G19" s="6">
        <f>IF(F19&lt;10,,IF(F19&lt;10,,SUM(5.33*(POWER((F19-10),1.1)))))</f>
        <v>232.929809898486</v>
      </c>
      <c r="H19" s="5">
        <v>9.13</v>
      </c>
      <c r="I19" s="6">
        <f>IF(H19&lt;0.1,,IF(H19&gt;11.5,,SUM(58.015*(POWER((11.5-H19),1.81)))))</f>
        <v>276.5889354979949</v>
      </c>
      <c r="J19" s="32">
        <v>0</v>
      </c>
      <c r="K19" s="6">
        <f>IF(J19&lt;75,,IF(J19&lt;75,,SUM(0.8465*(POWER((J19-75),1.42)))))</f>
        <v>0</v>
      </c>
      <c r="L19" s="32">
        <v>346</v>
      </c>
      <c r="M19" s="6">
        <f>IF(L19&lt;220,,IF(L19&lt;220,,SUM(0.14354*(POWER((L19-220),1.4)))))</f>
        <v>125.16753660503127</v>
      </c>
      <c r="N19" s="37">
        <v>2</v>
      </c>
      <c r="O19" s="26" t="s">
        <v>11</v>
      </c>
      <c r="P19" s="27" t="s">
        <v>383</v>
      </c>
      <c r="Q19" s="6">
        <f>IF(AND(N19&gt;1.55,N19&lt;4.14),ROUNDDOWN(0.13279*(235-(N19*60+P19))^1.85,0),"0")</f>
        <v>350</v>
      </c>
      <c r="R19" s="10">
        <f>SUM(E19,G19,I19,K19,M19,Q19)</f>
        <v>984.6862820015122</v>
      </c>
    </row>
    <row r="20" spans="1:18" ht="12.75">
      <c r="A20" s="15"/>
      <c r="B20" s="4" t="s">
        <v>118</v>
      </c>
      <c r="C20" s="19" t="s">
        <v>123</v>
      </c>
      <c r="D20" s="5">
        <v>0</v>
      </c>
      <c r="E20" s="6">
        <f>IF(D20&lt;1.5,,IF(D20&lt;1.5,,SUM(51.39*(POWER((D20-1.5),1.05)))))</f>
        <v>0</v>
      </c>
      <c r="F20" s="5">
        <v>33</v>
      </c>
      <c r="G20" s="6">
        <f>IF(F20&lt;10,,IF(F20&lt;10,,SUM(5.33*(POWER((F20-10),1.1)))))</f>
        <v>167.73659728495315</v>
      </c>
      <c r="H20" s="5">
        <v>9.48</v>
      </c>
      <c r="I20" s="6">
        <f>IF(H20&lt;0.1,,IF(H20&gt;11.5,,SUM(58.015*(POWER((11.5-H20),1.81)))))</f>
        <v>207.12202108971258</v>
      </c>
      <c r="J20" s="7">
        <v>120</v>
      </c>
      <c r="K20" s="6">
        <f>IF(J20&lt;75,,IF(J20&lt;75,,SUM(0.8465*(POWER((J20-75),1.42)))))</f>
        <v>188.44678475981837</v>
      </c>
      <c r="L20" s="32">
        <v>0</v>
      </c>
      <c r="M20" s="6">
        <f>IF(L20&lt;220,,IF(L20&lt;220,,SUM(0.14354*(POWER((L20-220),1.4)))))</f>
        <v>0</v>
      </c>
      <c r="N20" s="37">
        <v>2</v>
      </c>
      <c r="O20" s="26" t="s">
        <v>11</v>
      </c>
      <c r="P20" s="27" t="s">
        <v>379</v>
      </c>
      <c r="Q20" s="6">
        <f>IF(AND(N20&gt;1.55,N20&lt;4.14),ROUNDDOWN(0.13279*(235-(N20*60+P20))^1.85,0),"0")</f>
        <v>317</v>
      </c>
      <c r="R20" s="10">
        <f>SUM(E20,G20,I20,K20,M20,Q20)</f>
        <v>880.3054031344841</v>
      </c>
    </row>
    <row r="21" spans="1:18" ht="12.75">
      <c r="A21" s="15"/>
      <c r="B21" s="4"/>
      <c r="C21" s="19"/>
      <c r="D21" s="5"/>
      <c r="E21" s="6"/>
      <c r="F21" s="5"/>
      <c r="G21" s="6"/>
      <c r="H21" s="5"/>
      <c r="I21" s="6"/>
      <c r="J21" s="7"/>
      <c r="K21" s="6"/>
      <c r="L21" s="32"/>
      <c r="M21" s="6"/>
      <c r="N21" s="37"/>
      <c r="O21" s="26"/>
      <c r="P21" s="27"/>
      <c r="Q21" s="6"/>
      <c r="R21" s="10">
        <f>R16+R17+R18+R19</f>
        <v>4577.606696164226</v>
      </c>
    </row>
    <row r="22" spans="12:16" ht="12.75">
      <c r="L22"/>
      <c r="O22"/>
      <c r="P22"/>
    </row>
    <row r="23" spans="1:18" ht="12.75">
      <c r="A23" s="15"/>
      <c r="B23" s="4" t="s">
        <v>163</v>
      </c>
      <c r="C23" s="19" t="s">
        <v>165</v>
      </c>
      <c r="D23" s="5">
        <v>0</v>
      </c>
      <c r="E23" s="6">
        <f>IF(D23&lt;1.5,,IF(D23&lt;1.5,,SUM(51.39*(POWER((D23-1.5),1.05)))))</f>
        <v>0</v>
      </c>
      <c r="F23" s="5">
        <v>34</v>
      </c>
      <c r="G23" s="6">
        <f>IF(F23&lt;10,,IF(F23&lt;10,,SUM(5.33*(POWER((F23-10),1.1)))))</f>
        <v>175.77599901570431</v>
      </c>
      <c r="H23" s="5">
        <v>8.95</v>
      </c>
      <c r="I23" s="6">
        <f>IF(H23&lt;0.1,,IF(H23&gt;11.5,,SUM(58.015*(POWER((11.5-H23),1.81)))))</f>
        <v>315.77520311847417</v>
      </c>
      <c r="J23" s="32">
        <v>125</v>
      </c>
      <c r="K23" s="6">
        <f>IF(J23&lt;75,,IF(J23&lt;75,,SUM(0.8465*(POWER((J23-75),1.42)))))</f>
        <v>218.85897886918931</v>
      </c>
      <c r="L23" s="32">
        <v>0</v>
      </c>
      <c r="M23" s="6">
        <f>IF(L23&lt;220,,IF(L23&lt;220,,SUM(0.14354*(POWER((L23-220),1.4)))))</f>
        <v>0</v>
      </c>
      <c r="N23" s="37">
        <v>2</v>
      </c>
      <c r="O23" s="26" t="s">
        <v>11</v>
      </c>
      <c r="P23" s="27" t="s">
        <v>391</v>
      </c>
      <c r="Q23" s="6">
        <f>IF(AND(N23&gt;1.55,N23&lt;4.14),ROUNDDOWN(0.13279*(235-(N23*60+P23))^1.85,0),"0")</f>
        <v>318</v>
      </c>
      <c r="R23" s="10">
        <f>SUM(E23,G23,I23,K23,M23,Q23)</f>
        <v>1028.4101810033678</v>
      </c>
    </row>
    <row r="24" spans="1:18" ht="12.75">
      <c r="A24" s="15"/>
      <c r="B24" s="4" t="s">
        <v>164</v>
      </c>
      <c r="C24" s="19" t="s">
        <v>165</v>
      </c>
      <c r="D24" s="5">
        <v>0</v>
      </c>
      <c r="E24" s="6">
        <f>IF(D24&lt;1.5,,IF(D24&lt;1.5,,SUM(51.39*(POWER((D24-1.5),1.05)))))</f>
        <v>0</v>
      </c>
      <c r="F24" s="5">
        <v>38</v>
      </c>
      <c r="G24" s="6">
        <f>IF(F24&lt;10,,IF(F24&lt;10,,SUM(5.33*(POWER((F24-10),1.1)))))</f>
        <v>208.2576883827944</v>
      </c>
      <c r="H24" s="5">
        <v>9.04</v>
      </c>
      <c r="I24" s="6">
        <f>IF(H24&lt;0.1,,IF(H24&gt;11.5,,SUM(58.015*(POWER((11.5-H24),1.81)))))</f>
        <v>295.89173911770894</v>
      </c>
      <c r="J24" s="32">
        <v>0</v>
      </c>
      <c r="K24" s="6">
        <f>IF(J24&lt;75,,IF(J24&lt;75,,SUM(0.8465*(POWER((J24-75),1.42)))))</f>
        <v>0</v>
      </c>
      <c r="L24" s="32">
        <v>375</v>
      </c>
      <c r="M24" s="6">
        <f>IF(L24&lt;220,,IF(L24&lt;220,,SUM(0.14354*(POWER((L24-220),1.4)))))</f>
        <v>167.27741915487474</v>
      </c>
      <c r="N24" s="37">
        <v>2</v>
      </c>
      <c r="O24" s="26" t="s">
        <v>11</v>
      </c>
      <c r="P24" s="27" t="s">
        <v>392</v>
      </c>
      <c r="Q24" s="6">
        <f>IF(AND(N24&gt;1.55,N24&lt;4.14),ROUNDDOWN(0.13279*(235-(N24*60+P24))^1.85,0),"0")</f>
        <v>353</v>
      </c>
      <c r="R24" s="10">
        <f>SUM(E24,G24,I24,K24,M24,Q24)</f>
        <v>1024.426846655378</v>
      </c>
    </row>
    <row r="25" spans="1:18" ht="12.75">
      <c r="A25" s="15">
        <v>3</v>
      </c>
      <c r="B25" s="4" t="s">
        <v>161</v>
      </c>
      <c r="C25" s="19" t="s">
        <v>165</v>
      </c>
      <c r="D25" s="5">
        <v>0</v>
      </c>
      <c r="E25" s="6">
        <f>IF(D25&lt;1.5,,IF(D25&lt;1.5,,SUM(51.39*(POWER((D25-1.5),1.05)))))</f>
        <v>0</v>
      </c>
      <c r="F25" s="5">
        <v>44</v>
      </c>
      <c r="G25" s="6">
        <f>IF(F25&lt;10,,IF(F25&lt;10,,SUM(5.33*(POWER((F25-10),1.1)))))</f>
        <v>257.8422116961199</v>
      </c>
      <c r="H25" s="5">
        <v>9.5</v>
      </c>
      <c r="I25" s="6">
        <f>IF(H25&lt;0.1,,IF(H25&gt;11.5,,SUM(58.015*(POWER((11.5-H25),1.81)))))</f>
        <v>203.42512368859911</v>
      </c>
      <c r="J25" s="7">
        <v>120</v>
      </c>
      <c r="K25" s="6">
        <f>IF(J25&lt;75,,IF(J25&lt;75,,SUM(0.8465*(POWER((J25-75),1.42)))))</f>
        <v>188.44678475981837</v>
      </c>
      <c r="L25" s="32">
        <v>0</v>
      </c>
      <c r="M25" s="6">
        <f>IF(L25&lt;220,,IF(L25&lt;220,,SUM(0.14354*(POWER((L25-220),1.4)))))</f>
        <v>0</v>
      </c>
      <c r="N25" s="37">
        <v>2</v>
      </c>
      <c r="O25" s="26" t="s">
        <v>11</v>
      </c>
      <c r="P25" s="27" t="s">
        <v>389</v>
      </c>
      <c r="Q25" s="6">
        <f>IF(AND(N25&gt;1.55,N25&lt;4.14),ROUNDDOWN(0.13279*(235-(N25*60+P25))^1.85,0),"0")</f>
        <v>369</v>
      </c>
      <c r="R25" s="10">
        <f>SUM(E25,G25,I25,K25,M25,Q25)</f>
        <v>1018.7141201445373</v>
      </c>
    </row>
    <row r="26" spans="1:18" ht="12.75">
      <c r="A26" s="15"/>
      <c r="B26" s="4" t="s">
        <v>162</v>
      </c>
      <c r="C26" s="19" t="s">
        <v>165</v>
      </c>
      <c r="D26" s="5">
        <v>0</v>
      </c>
      <c r="E26" s="6">
        <f>IF(D26&lt;1.5,,IF(D26&lt;1.5,,SUM(51.39*(POWER((D26-1.5),1.05)))))</f>
        <v>0</v>
      </c>
      <c r="F26" s="5">
        <v>42</v>
      </c>
      <c r="G26" s="6">
        <f>IF(F26&lt;10,,IF(F26&lt;10,,SUM(5.33*(POWER((F26-10),1.1)))))</f>
        <v>241.20826519835524</v>
      </c>
      <c r="H26" s="5">
        <v>9.38</v>
      </c>
      <c r="I26" s="6">
        <f>IF(H26&lt;0.1,,IF(H26&gt;11.5,,SUM(58.015*(POWER((11.5-H26),1.81)))))</f>
        <v>226.05192246775852</v>
      </c>
      <c r="J26" s="7">
        <v>0</v>
      </c>
      <c r="K26" s="6">
        <f>IF(J26&lt;75,,IF(J26&lt;75,,SUM(0.8465*(POWER((J26-75),1.42)))))</f>
        <v>0</v>
      </c>
      <c r="L26" s="32">
        <v>336</v>
      </c>
      <c r="M26" s="6">
        <f>IF(L26&lt;220,,IF(L26&lt;220,,SUM(0.14354*(POWER((L26-220),1.4)))))</f>
        <v>111.48440666351054</v>
      </c>
      <c r="N26" s="37">
        <v>2</v>
      </c>
      <c r="O26" s="26" t="s">
        <v>11</v>
      </c>
      <c r="P26" s="27" t="s">
        <v>390</v>
      </c>
      <c r="Q26" s="6">
        <f>IF(AND(N26&gt;1.55,N26&lt;4.14),ROUNDDOWN(0.13279*(235-(N26*60+P26))^1.85,0),"0")</f>
        <v>353</v>
      </c>
      <c r="R26" s="10">
        <f>SUM(E26,G26,I26,K26,M26,Q26)</f>
        <v>931.7445943296243</v>
      </c>
    </row>
    <row r="27" spans="1:18" ht="12.75">
      <c r="A27" s="15"/>
      <c r="B27" s="4" t="s">
        <v>269</v>
      </c>
      <c r="C27" s="19" t="s">
        <v>165</v>
      </c>
      <c r="D27" s="5"/>
      <c r="E27" s="6">
        <f>IF(D27&lt;1.5,,IF(D27&lt;1.5,,SUM(51.39*(POWER((D27-1.5),1.05)))))</f>
        <v>0</v>
      </c>
      <c r="F27" s="5">
        <v>33</v>
      </c>
      <c r="G27" s="6">
        <f>IF(F27&lt;10,,IF(F27&lt;10,,SUM(5.33*(POWER((F27-10),1.1)))))</f>
        <v>167.73659728495315</v>
      </c>
      <c r="H27" s="5">
        <v>9.59</v>
      </c>
      <c r="I27" s="6">
        <f>IF(H27&lt;0.1,,IF(H27&gt;11.5,,SUM(58.015*(POWER((11.5-H27),1.81)))))</f>
        <v>187.15898932515003</v>
      </c>
      <c r="J27" s="32">
        <v>125</v>
      </c>
      <c r="K27" s="6">
        <f>IF(J27&lt;75,,IF(J27&lt;75,,SUM(0.8465*(POWER((J27-75),1.42)))))</f>
        <v>218.85897886918931</v>
      </c>
      <c r="L27" s="32">
        <v>0</v>
      </c>
      <c r="M27" s="6">
        <f>IF(L27&lt;220,,IF(L27&lt;220,,SUM(0.14354*(POWER((L27-220),1.4)))))</f>
        <v>0</v>
      </c>
      <c r="N27" s="37">
        <v>2</v>
      </c>
      <c r="O27" s="26" t="s">
        <v>11</v>
      </c>
      <c r="P27" s="27" t="s">
        <v>393</v>
      </c>
      <c r="Q27" s="6">
        <f>IF(AND(N27&gt;1.55,N27&lt;4.14),ROUNDDOWN(0.13279*(235-(N27*60+P27))^1.85,0),"0")</f>
        <v>292</v>
      </c>
      <c r="R27" s="10">
        <f>SUM(E27,G27,I27,K27,M27,Q27)</f>
        <v>865.7545654792925</v>
      </c>
    </row>
    <row r="28" spans="1:18" ht="12.75">
      <c r="A28" s="15"/>
      <c r="B28" s="4"/>
      <c r="C28" s="19"/>
      <c r="D28" s="5"/>
      <c r="E28" s="6"/>
      <c r="F28" s="5"/>
      <c r="G28" s="6"/>
      <c r="H28" s="5"/>
      <c r="I28" s="6"/>
      <c r="J28" s="7"/>
      <c r="K28" s="6"/>
      <c r="L28" s="32"/>
      <c r="M28" s="6"/>
      <c r="N28" s="37"/>
      <c r="O28" s="26"/>
      <c r="P28" s="27"/>
      <c r="Q28" s="6"/>
      <c r="R28" s="10">
        <f>R23+R24+R25+R26</f>
        <v>4003.2957421329074</v>
      </c>
    </row>
    <row r="29" spans="12:16" ht="12.75">
      <c r="L29"/>
      <c r="O29"/>
      <c r="P29"/>
    </row>
    <row r="30" spans="1:18" ht="12.75">
      <c r="A30" s="15"/>
      <c r="B30" s="4" t="s">
        <v>140</v>
      </c>
      <c r="C30" s="19" t="s">
        <v>142</v>
      </c>
      <c r="D30" s="5">
        <v>0</v>
      </c>
      <c r="E30" s="6">
        <f>IF(D30&lt;1.5,,IF(D30&lt;1.5,,SUM(51.39*(POWER((D30-1.5),1.05)))))</f>
        <v>0</v>
      </c>
      <c r="F30" s="5">
        <v>40</v>
      </c>
      <c r="G30" s="6">
        <f aca="true" t="shared" si="0" ref="G30:G35">IF(F30&lt;10,,IF(F30&lt;10,,SUM(5.33*(POWER((F30-10),1.1)))))</f>
        <v>224.6780206547351</v>
      </c>
      <c r="H30" s="5">
        <v>9.17</v>
      </c>
      <c r="I30" s="6">
        <f>IF(H30&lt;0.1,,IF(H30&gt;11.5,,SUM(58.015*(POWER((11.5-H30),1.81)))))</f>
        <v>268.19736931081945</v>
      </c>
      <c r="J30" s="32">
        <v>125</v>
      </c>
      <c r="K30" s="6">
        <f>IF(J30&lt;75,,IF(J30&lt;75,,SUM(0.8465*(POWER((J30-75),1.42)))))</f>
        <v>218.85897886918931</v>
      </c>
      <c r="L30" s="32">
        <v>0</v>
      </c>
      <c r="M30" s="6">
        <f>IF(L30&lt;220,,IF(L30&lt;220,,SUM(0.14354*(POWER((L30-220),1.4)))))</f>
        <v>0</v>
      </c>
      <c r="N30" s="37">
        <v>2</v>
      </c>
      <c r="O30" s="26" t="s">
        <v>11</v>
      </c>
      <c r="P30" s="27" t="s">
        <v>386</v>
      </c>
      <c r="Q30" s="6">
        <f>IF(AND(N30&gt;1.55,N30&lt;4.14),ROUNDDOWN(0.13279*(235-(N30*60+P30))^1.85,0),"0")</f>
        <v>330</v>
      </c>
      <c r="R30" s="10">
        <f>SUM(E30,G30,I30,K30,M30,Q30)</f>
        <v>1041.7343688347437</v>
      </c>
    </row>
    <row r="31" spans="1:18" ht="12.75">
      <c r="A31" s="15"/>
      <c r="B31" s="4" t="s">
        <v>139</v>
      </c>
      <c r="C31" s="19" t="s">
        <v>142</v>
      </c>
      <c r="D31" s="5">
        <v>0</v>
      </c>
      <c r="E31" s="6">
        <f>IF(D31&lt;1.5,,IF(D31&lt;1.5,,SUM(51.39*(POWER((D31-1.5),1.05)))))</f>
        <v>0</v>
      </c>
      <c r="F31" s="5">
        <v>23</v>
      </c>
      <c r="G31" s="6">
        <f t="shared" si="0"/>
        <v>89.54985697790386</v>
      </c>
      <c r="H31" s="5">
        <v>9.36</v>
      </c>
      <c r="I31" s="6">
        <f>IF(H31&lt;0.1,,IF(H31&gt;11.5,,SUM(58.015*(POWER((11.5-H31),1.81)))))</f>
        <v>229.92660478135957</v>
      </c>
      <c r="J31" s="7">
        <v>0</v>
      </c>
      <c r="K31" s="6">
        <f>IF(J31&lt;75,,IF(J31&lt;75,,SUM(0.8465*(POWER((J31-75),1.42)))))</f>
        <v>0</v>
      </c>
      <c r="L31" s="32">
        <v>386</v>
      </c>
      <c r="M31" s="6">
        <f>IF(L31&lt;220,,IF(L31&lt;220,,SUM(0.14354*(POWER((L31-220),1.4)))))</f>
        <v>184.12987789235666</v>
      </c>
      <c r="N31" s="37">
        <v>2</v>
      </c>
      <c r="O31" s="26" t="s">
        <v>11</v>
      </c>
      <c r="P31" s="27" t="s">
        <v>384</v>
      </c>
      <c r="Q31" s="6">
        <f>IF(AND(N31&gt;1.55,N31&lt;4.14),ROUNDDOWN(0.13279*(235-(N31*60+P31))^1.85,0),"0")</f>
        <v>452</v>
      </c>
      <c r="R31" s="10">
        <f>SUM(E31,G31,I31,K31,M31,Q31)</f>
        <v>955.6063396516201</v>
      </c>
    </row>
    <row r="32" spans="1:18" ht="12.75">
      <c r="A32" s="15">
        <v>4</v>
      </c>
      <c r="B32" s="4" t="s">
        <v>267</v>
      </c>
      <c r="C32" s="19" t="s">
        <v>142</v>
      </c>
      <c r="D32" s="5">
        <v>0</v>
      </c>
      <c r="E32" s="6">
        <f>IF(D32&lt;1.5,,IF(D32&lt;1.5,,SUM(51.39*(POWER((D32-1.5),1.05)))))</f>
        <v>0</v>
      </c>
      <c r="F32" s="5">
        <v>29</v>
      </c>
      <c r="G32" s="6">
        <f t="shared" si="0"/>
        <v>135.9427872529324</v>
      </c>
      <c r="H32" s="5">
        <v>9.49</v>
      </c>
      <c r="I32" s="6">
        <f>IF(H32&lt;0.1,,IF(H32&gt;11.5,,SUM(58.015*(POWER((11.5-H32),1.81)))))</f>
        <v>205.26984789886654</v>
      </c>
      <c r="J32" s="32">
        <v>125</v>
      </c>
      <c r="K32" s="6">
        <f>IF(J32&lt;75,,IF(J32&lt;75,,SUM(0.8465*(POWER((J32-75),1.42)))))</f>
        <v>218.85897886918931</v>
      </c>
      <c r="L32" s="32">
        <v>0</v>
      </c>
      <c r="M32" s="6">
        <f>IF(L32&lt;220,,IF(L32&lt;220,,SUM(0.14354*(POWER((L32-220),1.4)))))</f>
        <v>0</v>
      </c>
      <c r="N32" s="37">
        <v>2</v>
      </c>
      <c r="O32" s="26" t="s">
        <v>11</v>
      </c>
      <c r="P32" s="27" t="s">
        <v>385</v>
      </c>
      <c r="Q32" s="6">
        <f>IF(AND(N32&gt;1.55,N32&lt;4.14),ROUNDDOWN(0.13279*(235-(N32*60+P32))^1.85,0),"0")</f>
        <v>311</v>
      </c>
      <c r="R32" s="10">
        <f>SUM(E32,G32,I32,K32,M32,Q32)</f>
        <v>871.0716140209882</v>
      </c>
    </row>
    <row r="33" spans="1:18" ht="12.75">
      <c r="A33" s="15"/>
      <c r="B33" s="4" t="s">
        <v>181</v>
      </c>
      <c r="C33" s="19" t="s">
        <v>142</v>
      </c>
      <c r="D33" s="5">
        <v>0</v>
      </c>
      <c r="E33" s="6">
        <f>IF(D33&lt;1.5,,IF(D33&lt;1.5,,SUM(51.39*(POWER((D33-1.5),1.05)))))</f>
        <v>0</v>
      </c>
      <c r="F33" s="5">
        <v>27</v>
      </c>
      <c r="G33" s="6">
        <f t="shared" si="0"/>
        <v>120.28764506164875</v>
      </c>
      <c r="H33" s="5">
        <v>9.41</v>
      </c>
      <c r="I33" s="6">
        <f>IF(H33&lt;0.1,,IF(H33&gt;11.5,,SUM(58.015*(POWER((11.5-H33),1.81)))))</f>
        <v>220.2952202928708</v>
      </c>
      <c r="J33" s="7">
        <v>0</v>
      </c>
      <c r="K33" s="6">
        <f>IF(J33&lt;75,,IF(J33&lt;75,,SUM(0.8465*(POWER((J33-75),1.42)))))</f>
        <v>0</v>
      </c>
      <c r="L33" s="32">
        <v>323</v>
      </c>
      <c r="M33" s="6">
        <f>IF(L33&lt;220,,IF(L33&lt;220,,SUM(0.14354*(POWER((L33-220),1.4)))))</f>
        <v>94.39414486958817</v>
      </c>
      <c r="N33" s="37">
        <v>3</v>
      </c>
      <c r="O33" s="26" t="s">
        <v>11</v>
      </c>
      <c r="P33" s="27" t="s">
        <v>387</v>
      </c>
      <c r="Q33" s="6">
        <f>IF(AND(N33&gt;1.55,N33&lt;4.14),ROUNDDOWN(0.13279*(235-(N33*60+P33))^1.85,0),"0")</f>
        <v>215</v>
      </c>
      <c r="R33" s="10">
        <f>SUM(E33,G33,I33,K33,M33,Q33)</f>
        <v>649.9770102241077</v>
      </c>
    </row>
    <row r="34" spans="1:18" ht="12.75">
      <c r="A34" s="15"/>
      <c r="B34" s="4" t="s">
        <v>141</v>
      </c>
      <c r="C34" s="19" t="s">
        <v>142</v>
      </c>
      <c r="D34" s="5">
        <v>0</v>
      </c>
      <c r="E34" s="6">
        <f>IF(D34&lt;1.5,,IF(D34&lt;1.5,,SUM(51.39*(POWER((D34-1.5),1.05)))))</f>
        <v>0</v>
      </c>
      <c r="F34" s="5">
        <v>25</v>
      </c>
      <c r="G34" s="6">
        <f t="shared" si="0"/>
        <v>104.81600287202802</v>
      </c>
      <c r="H34" s="5">
        <v>9.51</v>
      </c>
      <c r="I34" s="6">
        <f>IF(H34&lt;0.1,,IF(H34&gt;11.5,,SUM(58.015*(POWER((11.5-H34),1.81)))))</f>
        <v>201.58785552118982</v>
      </c>
      <c r="J34" s="32">
        <v>0</v>
      </c>
      <c r="K34" s="6">
        <f>IF(J34&lt;75,,IF(J34&lt;75,,SUM(0.8465*(POWER((J34-75),1.42)))))</f>
        <v>0</v>
      </c>
      <c r="L34" s="32">
        <v>347</v>
      </c>
      <c r="M34" s="6">
        <f>IF(L34&lt;220,,IF(L34&lt;220,,SUM(0.14354*(POWER((L34-220),1.4)))))</f>
        <v>126.56049105912803</v>
      </c>
      <c r="N34" s="37">
        <v>3</v>
      </c>
      <c r="O34" s="26" t="s">
        <v>11</v>
      </c>
      <c r="P34" s="27" t="s">
        <v>388</v>
      </c>
      <c r="Q34" s="6">
        <f>IF(AND(N34&gt;1.55,N34&lt;4.14),ROUNDDOWN(0.13279*(235-(N34*60+P34))^1.85,0),"0")</f>
        <v>123</v>
      </c>
      <c r="R34" s="10">
        <f>SUM(E34,G34,I34,K34,M34,Q34)</f>
        <v>555.9643494523459</v>
      </c>
    </row>
    <row r="35" spans="1:18" ht="12.75">
      <c r="A35" s="15"/>
      <c r="B35" s="4"/>
      <c r="C35" s="19"/>
      <c r="D35" s="5"/>
      <c r="E35" s="6"/>
      <c r="F35" s="5"/>
      <c r="G35" s="6">
        <f t="shared" si="0"/>
        <v>0</v>
      </c>
      <c r="H35" s="5"/>
      <c r="I35" s="6"/>
      <c r="J35" s="7"/>
      <c r="K35" s="6"/>
      <c r="L35" s="32"/>
      <c r="M35" s="6"/>
      <c r="N35" s="37"/>
      <c r="O35" s="26"/>
      <c r="P35" s="27"/>
      <c r="Q35" s="6"/>
      <c r="R35" s="10">
        <f>R30+R31+R32+R33</f>
        <v>3518.38933273146</v>
      </c>
    </row>
    <row r="36" spans="12:16" ht="12.75">
      <c r="L36"/>
      <c r="O36"/>
      <c r="P36"/>
    </row>
    <row r="37" spans="1:18" ht="12.75">
      <c r="A37" s="15"/>
      <c r="B37" s="4" t="s">
        <v>103</v>
      </c>
      <c r="C37" s="4" t="s">
        <v>104</v>
      </c>
      <c r="D37" s="5">
        <v>0</v>
      </c>
      <c r="E37" s="6">
        <f>IF(D37&lt;1.5,,IF(D37&lt;1.5,,SUM(51.39*(POWER((D37-1.5),1.05)))))</f>
        <v>0</v>
      </c>
      <c r="F37" s="5">
        <v>45</v>
      </c>
      <c r="G37" s="6">
        <f>IF(F37&lt;10,,IF(F37&lt;10,,SUM(5.33*(POWER((F37-10),1.1)))))</f>
        <v>266.1963264267749</v>
      </c>
      <c r="H37" s="5">
        <v>9.31</v>
      </c>
      <c r="I37" s="6">
        <f>IF(H37&lt;0.1,,IF(H37&gt;11.5,,SUM(58.015*(POWER((11.5-H37),1.81)))))</f>
        <v>239.74201127119983</v>
      </c>
      <c r="J37" s="32">
        <v>140</v>
      </c>
      <c r="K37" s="6">
        <f>IF(J37&lt;75,,IF(J37&lt;75,,SUM(0.8465*(POWER((J37-75),1.42)))))</f>
        <v>317.6610220523158</v>
      </c>
      <c r="L37" s="32">
        <v>0</v>
      </c>
      <c r="M37" s="6">
        <f>IF(L37&lt;220,,IF(L37&lt;220,,SUM(0.14354*(POWER((L37-220),1.4)))))</f>
        <v>0</v>
      </c>
      <c r="N37" s="37">
        <v>2</v>
      </c>
      <c r="O37" s="26" t="s">
        <v>11</v>
      </c>
      <c r="P37" s="27" t="s">
        <v>378</v>
      </c>
      <c r="Q37" s="6">
        <f>IF(AND(N37&gt;1.55,N37&lt;4.14),ROUNDDOWN(0.13279*(235-(N37*60+P37))^1.85,0),"0")</f>
        <v>254</v>
      </c>
      <c r="R37" s="10">
        <f>SUM(E37,G37,I37,K37,M37,Q37)</f>
        <v>1077.5993597502904</v>
      </c>
    </row>
    <row r="38" spans="1:18" ht="12.75">
      <c r="A38" s="15"/>
      <c r="B38" s="4" t="s">
        <v>100</v>
      </c>
      <c r="C38" s="4" t="s">
        <v>104</v>
      </c>
      <c r="D38" s="5">
        <v>0</v>
      </c>
      <c r="E38" s="6">
        <f>IF(D38&lt;1.5,,IF(D38&lt;1.5,,SUM(51.39*(POWER((D38-1.5),1.05)))))</f>
        <v>0</v>
      </c>
      <c r="F38" s="5">
        <v>32</v>
      </c>
      <c r="G38" s="6">
        <f>IF(F38&lt;10,,IF(F38&lt;10,,SUM(5.33*(POWER((F38-10),1.1)))))</f>
        <v>159.73208402209195</v>
      </c>
      <c r="H38" s="5">
        <v>9.34</v>
      </c>
      <c r="I38" s="6">
        <f>IF(H38&lt;0.1,,IF(H38&gt;11.5,,SUM(58.015*(POWER((11.5-H38),1.81)))))</f>
        <v>233.8307303607513</v>
      </c>
      <c r="J38" s="7">
        <v>115</v>
      </c>
      <c r="K38" s="6">
        <f>IF(J38&lt;75,,IF(J38&lt;75,,SUM(0.8465*(POWER((J38-75),1.42)))))</f>
        <v>159.4234305055086</v>
      </c>
      <c r="L38" s="32">
        <v>0</v>
      </c>
      <c r="M38" s="6">
        <f>IF(L38&lt;220,,IF(L38&lt;220,,SUM(0.14354*(POWER((L38-220),1.4)))))</f>
        <v>0</v>
      </c>
      <c r="N38" s="37">
        <v>2</v>
      </c>
      <c r="O38" s="26" t="s">
        <v>11</v>
      </c>
      <c r="P38" s="27" t="s">
        <v>375</v>
      </c>
      <c r="Q38" s="6">
        <f>IF(AND(N38&gt;1.55,N38&lt;4.14),ROUNDDOWN(0.13279*(235-(N38*60+P38))^1.85,0),"0")</f>
        <v>264</v>
      </c>
      <c r="R38" s="10">
        <f>SUM(E38,G38,I38,K38,M38,Q38)</f>
        <v>816.9862448883518</v>
      </c>
    </row>
    <row r="39" spans="1:18" ht="12.75">
      <c r="A39" s="15">
        <v>5</v>
      </c>
      <c r="B39" s="4" t="s">
        <v>101</v>
      </c>
      <c r="C39" s="4" t="s">
        <v>104</v>
      </c>
      <c r="D39" s="5">
        <v>0</v>
      </c>
      <c r="E39" s="6">
        <f>IF(D39&lt;1.5,,IF(D39&lt;1.5,,SUM(51.39*(POWER((D39-1.5),1.05)))))</f>
        <v>0</v>
      </c>
      <c r="F39" s="5">
        <v>39</v>
      </c>
      <c r="G39" s="6">
        <f>IF(F39&lt;10,,IF(F39&lt;10,,SUM(5.33*(POWER((F39-10),1.1)))))</f>
        <v>216.45369640771116</v>
      </c>
      <c r="H39" s="5">
        <v>9.22</v>
      </c>
      <c r="I39" s="6">
        <f>IF(H39&lt;0.1,,IF(H39&gt;11.5,,SUM(58.015*(POWER((11.5-H39),1.81)))))</f>
        <v>257.8709199797183</v>
      </c>
      <c r="J39" s="7">
        <v>0</v>
      </c>
      <c r="K39" s="6">
        <f>IF(J39&lt;75,,IF(J39&lt;75,,SUM(0.8465*(POWER((J39-75),1.42)))))</f>
        <v>0</v>
      </c>
      <c r="L39" s="32">
        <v>355</v>
      </c>
      <c r="M39" s="6">
        <f>IF(L39&lt;220,,IF(L39&lt;220,,SUM(0.14354*(POWER((L39-220),1.4)))))</f>
        <v>137.86061697672756</v>
      </c>
      <c r="N39" s="37">
        <v>3</v>
      </c>
      <c r="O39" s="26" t="s">
        <v>11</v>
      </c>
      <c r="P39" s="27" t="s">
        <v>376</v>
      </c>
      <c r="Q39" s="6">
        <f>IF(AND(N39&gt;1.55,N39&lt;4.14),ROUNDDOWN(0.13279*(235-(N39*60+P39))^1.85,0),"0")</f>
        <v>188</v>
      </c>
      <c r="R39" s="10">
        <f>SUM(E39,G39,I39,K39,M39,Q39)</f>
        <v>800.185233364157</v>
      </c>
    </row>
    <row r="40" spans="1:18" ht="12.75">
      <c r="A40" s="15"/>
      <c r="B40" s="4" t="s">
        <v>99</v>
      </c>
      <c r="C40" s="4" t="s">
        <v>104</v>
      </c>
      <c r="D40" s="5">
        <v>0</v>
      </c>
      <c r="E40" s="6">
        <f>IF(D40&lt;1.5,,IF(D40&lt;1.5,,SUM(51.39*(POWER((D40-1.5),1.05)))))</f>
        <v>0</v>
      </c>
      <c r="F40" s="5">
        <v>31</v>
      </c>
      <c r="G40" s="6">
        <f>IF(F40&lt;10,,IF(F40&lt;10,,SUM(5.33*(POWER((F40-10),1.1)))))</f>
        <v>151.76388420224234</v>
      </c>
      <c r="H40" s="5">
        <v>9.05</v>
      </c>
      <c r="I40" s="6">
        <f>IF(H40&lt;0.1,,IF(H40&gt;11.5,,SUM(58.015*(POWER((11.5-H40),1.81)))))</f>
        <v>293.71823464930037</v>
      </c>
      <c r="J40" s="7">
        <v>0</v>
      </c>
      <c r="K40" s="6">
        <f>IF(J40&lt;75,,IF(J40&lt;75,,SUM(0.8465*(POWER((J40-75),1.42)))))</f>
        <v>0</v>
      </c>
      <c r="L40" s="32">
        <v>330</v>
      </c>
      <c r="M40" s="6">
        <f>IF(L40&lt;220,,IF(L40&lt;220,,SUM(0.14354*(POWER((L40-220),1.4)))))</f>
        <v>103.49579409631738</v>
      </c>
      <c r="N40" s="37">
        <v>3</v>
      </c>
      <c r="O40" s="26" t="s">
        <v>11</v>
      </c>
      <c r="P40" s="27" t="s">
        <v>374</v>
      </c>
      <c r="Q40" s="6">
        <f>IF(AND(N40&gt;1.55,N40&lt;4.14),ROUNDDOWN(0.13279*(235-(N40*60+P40))^1.85,0),"0")</f>
        <v>218</v>
      </c>
      <c r="R40" s="10">
        <f>SUM(E40,G40,I40,K40,M40,Q40)</f>
        <v>766.9779129478601</v>
      </c>
    </row>
    <row r="41" spans="1:18" ht="12.75">
      <c r="A41" s="15"/>
      <c r="B41" s="4" t="s">
        <v>102</v>
      </c>
      <c r="C41" s="4" t="s">
        <v>104</v>
      </c>
      <c r="D41" s="5">
        <v>0</v>
      </c>
      <c r="E41" s="6">
        <f>IF(D41&lt;1.5,,IF(D41&lt;1.5,,SUM(51.39*(POWER((D41-1.5),1.05)))))</f>
        <v>0</v>
      </c>
      <c r="F41" s="5">
        <v>36</v>
      </c>
      <c r="G41" s="6">
        <f>IF(F41&lt;10,,IF(F41&lt;10,,SUM(5.33*(POWER((F41-10),1.1)))))</f>
        <v>191.95432056567572</v>
      </c>
      <c r="H41" s="5">
        <v>9.64</v>
      </c>
      <c r="I41" s="6">
        <f>IF(H41&lt;0.1,,IF(H41&gt;11.5,,SUM(58.015*(POWER((11.5-H41),1.81)))))</f>
        <v>178.38516138293437</v>
      </c>
      <c r="J41" s="32">
        <v>0</v>
      </c>
      <c r="K41" s="6">
        <f>IF(J41&lt;75,,IF(J41&lt;75,,SUM(0.8465*(POWER((J41-75),1.42)))))</f>
        <v>0</v>
      </c>
      <c r="L41" s="32">
        <v>312</v>
      </c>
      <c r="M41" s="6">
        <f>IF(L41&lt;220,,IF(L41&lt;220,,SUM(0.14354*(POWER((L41-220),1.4)))))</f>
        <v>80.5890247502087</v>
      </c>
      <c r="N41" s="37">
        <v>2</v>
      </c>
      <c r="O41" s="26" t="s">
        <v>11</v>
      </c>
      <c r="P41" s="27" t="s">
        <v>377</v>
      </c>
      <c r="Q41" s="6">
        <f>IF(AND(N41&gt;1.55,N41&lt;4.14),ROUNDDOWN(0.13279*(235-(N41*60+P41))^1.85,0),"0")</f>
        <v>230</v>
      </c>
      <c r="R41" s="10">
        <f>SUM(E41,G41,I41,K41,M41,Q41)</f>
        <v>680.9285066988189</v>
      </c>
    </row>
    <row r="42" spans="1:18" ht="12.75">
      <c r="A42" s="15"/>
      <c r="B42" s="4"/>
      <c r="C42" s="19"/>
      <c r="D42" s="5"/>
      <c r="E42" s="6"/>
      <c r="F42" s="5"/>
      <c r="G42" s="6"/>
      <c r="H42" s="5"/>
      <c r="I42" s="6"/>
      <c r="J42" s="7"/>
      <c r="K42" s="6"/>
      <c r="L42" s="32"/>
      <c r="M42" s="6"/>
      <c r="N42" s="37"/>
      <c r="O42" s="26"/>
      <c r="P42" s="27"/>
      <c r="Q42" s="6"/>
      <c r="R42" s="10">
        <f>R37+R38+R39+R40</f>
        <v>3461.7487509506595</v>
      </c>
    </row>
    <row r="43" spans="12:16" ht="12.75">
      <c r="L43"/>
      <c r="O43"/>
      <c r="P43"/>
    </row>
    <row r="44" spans="1:18" ht="12.75">
      <c r="A44" s="15"/>
      <c r="B44" s="4" t="s">
        <v>32</v>
      </c>
      <c r="C44" s="19" t="s">
        <v>37</v>
      </c>
      <c r="D44" s="5">
        <v>0</v>
      </c>
      <c r="E44" s="6">
        <f>IF(D44&lt;1.5,,IF(D44&lt;1.5,,SUM(51.39*(POWER((D44-1.5),1.05)))))</f>
        <v>0</v>
      </c>
      <c r="F44" s="5">
        <v>50</v>
      </c>
      <c r="G44" s="6">
        <f>IF(F44&lt;10,,IF(F44&lt;10,,SUM(5.33*(POWER((F44-10),1.1)))))</f>
        <v>308.31396717299845</v>
      </c>
      <c r="H44" s="5">
        <v>8.97</v>
      </c>
      <c r="I44" s="6">
        <f>IF(H44&lt;0.1,,IF(H44&gt;11.5,,SUM(58.015*(POWER((11.5-H44),1.81)))))</f>
        <v>311.3066800436712</v>
      </c>
      <c r="J44" s="7">
        <v>125</v>
      </c>
      <c r="K44" s="6">
        <f>IF(J44&lt;75,,IF(J44&lt;75,,SUM(0.8465*(POWER((J44-75),1.42)))))</f>
        <v>218.85897886918931</v>
      </c>
      <c r="L44" s="32">
        <v>0</v>
      </c>
      <c r="M44" s="6">
        <f>IF(L44&lt;220,,IF(L44&lt;220,,SUM(0.14354*(POWER((L44-220),1.4)))))</f>
        <v>0</v>
      </c>
      <c r="N44" s="37">
        <v>2</v>
      </c>
      <c r="O44" s="26" t="s">
        <v>11</v>
      </c>
      <c r="P44" s="27" t="s">
        <v>354</v>
      </c>
      <c r="Q44" s="6">
        <f>IF(AND(N44&gt;1.55,N44&lt;4.14),ROUNDDOWN(0.13279*(235-(N44*60+P44))^1.85,0),"0")</f>
        <v>254</v>
      </c>
      <c r="R44" s="10">
        <f>SUM(E44,G44,I44,K44,M44,Q44)</f>
        <v>1092.4796260858589</v>
      </c>
    </row>
    <row r="45" spans="1:18" ht="12.75">
      <c r="A45" s="15"/>
      <c r="B45" s="4" t="s">
        <v>35</v>
      </c>
      <c r="C45" s="19" t="s">
        <v>37</v>
      </c>
      <c r="D45" s="5">
        <v>0</v>
      </c>
      <c r="E45" s="6">
        <f>IF(D45&lt;1.5,,IF(D45&lt;1.5,,SUM(51.39*(POWER((D45-1.5),1.05)))))</f>
        <v>0</v>
      </c>
      <c r="F45" s="5">
        <v>31</v>
      </c>
      <c r="G45" s="6">
        <f>IF(F45&lt;10,,IF(F45&lt;10,,SUM(5.33*(POWER((F45-10),1.1)))))</f>
        <v>151.76388420224234</v>
      </c>
      <c r="H45" s="5">
        <v>9.28</v>
      </c>
      <c r="I45" s="6">
        <f>IF(H45&lt;0.1,,IF(H45&gt;11.5,,SUM(58.015*(POWER((11.5-H45),1.81)))))</f>
        <v>245.7192495855748</v>
      </c>
      <c r="J45" s="32">
        <v>0</v>
      </c>
      <c r="K45" s="6">
        <f>IF(J45&lt;75,,IF(J45&lt;75,,SUM(0.8465*(POWER((J45-75),1.42)))))</f>
        <v>0</v>
      </c>
      <c r="L45" s="32">
        <v>351</v>
      </c>
      <c r="M45" s="6">
        <f>IF(L45&lt;220,,IF(L45&lt;220,,SUM(0.14354*(POWER((L45-220),1.4)))))</f>
        <v>132.17604595512498</v>
      </c>
      <c r="N45" s="37">
        <v>2</v>
      </c>
      <c r="O45" s="26" t="s">
        <v>11</v>
      </c>
      <c r="P45" s="27" t="s">
        <v>357</v>
      </c>
      <c r="Q45" s="6">
        <f>IF(AND(N45&gt;1.55,N45&lt;4.14),ROUNDDOWN(0.13279*(235-(N45*60+P45))^1.85,0),"0")</f>
        <v>401</v>
      </c>
      <c r="R45" s="10">
        <f>SUM(E45,G45,I45,K45,M45,Q45)</f>
        <v>930.6591797429421</v>
      </c>
    </row>
    <row r="46" spans="1:18" ht="12.75">
      <c r="A46" s="15">
        <v>6</v>
      </c>
      <c r="B46" s="4" t="s">
        <v>33</v>
      </c>
      <c r="C46" s="19" t="s">
        <v>37</v>
      </c>
      <c r="D46" s="5">
        <v>0</v>
      </c>
      <c r="E46" s="6">
        <f>IF(D46&lt;1.5,,IF(D46&lt;1.5,,SUM(51.39*(POWER((D46-1.5),1.05)))))</f>
        <v>0</v>
      </c>
      <c r="F46" s="5">
        <v>21</v>
      </c>
      <c r="G46" s="6">
        <f>IF(F46&lt;10,,IF(F46&lt;10,,SUM(5.33*(POWER((F46-10),1.1)))))</f>
        <v>74.51765209977056</v>
      </c>
      <c r="H46" s="5">
        <v>9.48</v>
      </c>
      <c r="I46" s="6">
        <f>IF(H46&lt;0.1,,IF(H46&gt;11.5,,SUM(58.015*(POWER((11.5-H46),1.81)))))</f>
        <v>207.12202108971258</v>
      </c>
      <c r="J46" s="7">
        <v>120</v>
      </c>
      <c r="K46" s="6">
        <f>IF(J46&lt;75,,IF(J46&lt;75,,SUM(0.8465*(POWER((J46-75),1.42)))))</f>
        <v>188.44678475981837</v>
      </c>
      <c r="L46" s="32">
        <v>0</v>
      </c>
      <c r="M46" s="6">
        <f>IF(L46&lt;220,,IF(L46&lt;220,,SUM(0.14354*(POWER((L46-220),1.4)))))</f>
        <v>0</v>
      </c>
      <c r="N46" s="37">
        <v>2</v>
      </c>
      <c r="O46" s="26" t="s">
        <v>11</v>
      </c>
      <c r="P46" s="27" t="s">
        <v>355</v>
      </c>
      <c r="Q46" s="6">
        <f>IF(AND(N46&gt;1.55,N46&lt;4.14),ROUNDDOWN(0.13279*(235-(N46*60+P46))^1.85,0),"0")</f>
        <v>271</v>
      </c>
      <c r="R46" s="10">
        <f>SUM(E46,G46,I46,K46,M46,Q46)</f>
        <v>741.0864579493015</v>
      </c>
    </row>
    <row r="47" spans="1:18" ht="12.75">
      <c r="A47" s="15"/>
      <c r="B47" s="4" t="s">
        <v>36</v>
      </c>
      <c r="C47" s="19" t="s">
        <v>37</v>
      </c>
      <c r="D47" s="5">
        <v>0</v>
      </c>
      <c r="E47" s="6">
        <f>IF(D47&lt;1.5,,IF(D47&lt;1.5,,SUM(51.39*(POWER((D47-1.5),1.05)))))</f>
        <v>0</v>
      </c>
      <c r="F47" s="5">
        <v>26</v>
      </c>
      <c r="G47" s="6">
        <f>IF(F47&lt;10,,IF(F47&lt;10,,SUM(5.33*(POWER((F47-10),1.1)))))</f>
        <v>112.52763463071241</v>
      </c>
      <c r="H47" s="5">
        <v>9.42</v>
      </c>
      <c r="I47" s="6">
        <f>IF(H47&lt;0.1,,IF(H47&gt;11.5,,SUM(58.015*(POWER((11.5-H47),1.81)))))</f>
        <v>218.39109853586046</v>
      </c>
      <c r="J47" s="32">
        <v>0</v>
      </c>
      <c r="K47" s="6">
        <f>IF(J47&lt;75,,IF(J47&lt;75,,SUM(0.8465*(POWER((J47-75),1.42)))))</f>
        <v>0</v>
      </c>
      <c r="L47" s="32">
        <v>367</v>
      </c>
      <c r="M47" s="6">
        <f>IF(L47&lt;220,,IF(L47&lt;220,,SUM(0.14354*(POWER((L47-220),1.4)))))</f>
        <v>155.31636239329967</v>
      </c>
      <c r="N47" s="37">
        <v>3</v>
      </c>
      <c r="O47" s="26" t="s">
        <v>11</v>
      </c>
      <c r="P47" s="27" t="s">
        <v>358</v>
      </c>
      <c r="Q47" s="6">
        <f>IF(AND(N47&gt;1.55,N47&lt;4.14),ROUNDDOWN(0.13279*(235-(N47*60+P47))^1.85,0),"0")</f>
        <v>209</v>
      </c>
      <c r="R47" s="10">
        <f>SUM(E47,G47,I47,K47,M47,Q47)</f>
        <v>695.2350955598725</v>
      </c>
    </row>
    <row r="48" spans="1:18" ht="12.75">
      <c r="A48" s="15"/>
      <c r="B48" s="4" t="s">
        <v>34</v>
      </c>
      <c r="C48" s="19" t="s">
        <v>37</v>
      </c>
      <c r="D48" s="5">
        <v>0</v>
      </c>
      <c r="E48" s="6">
        <f>IF(D48&lt;1.5,,IF(D48&lt;1.5,,SUM(51.39*(POWER((D48-1.5),1.05)))))</f>
        <v>0</v>
      </c>
      <c r="F48" s="5">
        <v>28</v>
      </c>
      <c r="G48" s="6">
        <f>IF(F48&lt;10,,IF(F48&lt;10,,SUM(5.33*(POWER((F48-10),1.1)))))</f>
        <v>128.09346232211763</v>
      </c>
      <c r="H48" s="5">
        <v>9.62</v>
      </c>
      <c r="I48" s="6">
        <f>IF(H48&lt;0.1,,IF(H48&gt;11.5,,SUM(58.015*(POWER((11.5-H48),1.81)))))</f>
        <v>181.8720674634153</v>
      </c>
      <c r="J48" s="32">
        <v>120</v>
      </c>
      <c r="K48" s="6">
        <f>IF(J48&lt;75,,IF(J48&lt;75,,SUM(0.8465*(POWER((J48-75),1.42)))))</f>
        <v>188.44678475981837</v>
      </c>
      <c r="L48" s="32">
        <v>0</v>
      </c>
      <c r="M48" s="6">
        <f>IF(L48&lt;220,,IF(L48&lt;220,,SUM(0.14354*(POWER((L48-220),1.4)))))</f>
        <v>0</v>
      </c>
      <c r="N48" s="37">
        <v>3</v>
      </c>
      <c r="O48" s="26" t="s">
        <v>11</v>
      </c>
      <c r="P48" s="27" t="s">
        <v>356</v>
      </c>
      <c r="Q48" s="6">
        <f>IF(AND(N48&gt;1.55,N48&lt;4.14),ROUNDDOWN(0.13279*(235-(N48*60+P48))^1.85,0),"0")</f>
        <v>161</v>
      </c>
      <c r="R48" s="10">
        <f>SUM(E48,G48,I48,K48,M48,Q48)</f>
        <v>659.4123145453513</v>
      </c>
    </row>
    <row r="49" spans="1:18" ht="12.75">
      <c r="A49" s="15"/>
      <c r="B49" s="4"/>
      <c r="C49" s="19"/>
      <c r="D49" s="5"/>
      <c r="E49" s="6"/>
      <c r="F49" s="5"/>
      <c r="G49" s="6"/>
      <c r="H49" s="5"/>
      <c r="I49" s="6"/>
      <c r="J49" s="7"/>
      <c r="K49" s="6"/>
      <c r="L49" s="32"/>
      <c r="M49" s="6"/>
      <c r="N49" s="37"/>
      <c r="O49" s="26"/>
      <c r="P49" s="27"/>
      <c r="Q49" s="6"/>
      <c r="R49" s="10">
        <f>R44+R45+R46+R47</f>
        <v>3459.460359337975</v>
      </c>
    </row>
    <row r="50" spans="12:16" ht="12.75">
      <c r="L50"/>
      <c r="O50"/>
      <c r="P50"/>
    </row>
    <row r="51" spans="1:18" ht="12.75">
      <c r="A51" s="15"/>
      <c r="B51" s="4" t="s">
        <v>53</v>
      </c>
      <c r="C51" s="19" t="s">
        <v>56</v>
      </c>
      <c r="D51" s="5">
        <v>0</v>
      </c>
      <c r="E51" s="6">
        <f>IF(D51&lt;1.5,,IF(D51&lt;1.5,,SUM(51.39*(POWER((D51-1.5),1.05)))))</f>
        <v>0</v>
      </c>
      <c r="F51" s="5">
        <v>41</v>
      </c>
      <c r="G51" s="6">
        <f aca="true" t="shared" si="1" ref="G51:G56">IF(F51&lt;10,,IF(F51&lt;10,,SUM(5.33*(POWER((F51-10),1.1)))))</f>
        <v>232.929809898486</v>
      </c>
      <c r="H51" s="5">
        <v>8.68</v>
      </c>
      <c r="I51" s="6">
        <f>IF(H51&lt;0.1,,IF(H51&gt;11.5,,SUM(58.015*(POWER((11.5-H51),1.81)))))</f>
        <v>378.8708415594285</v>
      </c>
      <c r="J51" s="7">
        <v>0</v>
      </c>
      <c r="K51" s="6">
        <f>IF(J51&lt;75,,IF(J51&lt;75,,SUM(0.8465*(POWER((J51-75),1.42)))))</f>
        <v>0</v>
      </c>
      <c r="L51" s="32">
        <v>357</v>
      </c>
      <c r="M51" s="6">
        <f>IF(L51&lt;220,,IF(L51&lt;220,,SUM(0.14354*(POWER((L51-220),1.4)))))</f>
        <v>140.72839542970837</v>
      </c>
      <c r="N51" s="37">
        <v>2</v>
      </c>
      <c r="O51" s="26" t="s">
        <v>11</v>
      </c>
      <c r="P51" s="27" t="s">
        <v>360</v>
      </c>
      <c r="Q51" s="6">
        <f>IF(AND(N51&gt;1.55,N51&lt;4.14),ROUNDDOWN(0.13279*(235-(N51*60+P51))^1.85,0),"0")</f>
        <v>248</v>
      </c>
      <c r="R51" s="10">
        <f>SUM(E51,G51,I51,K51,M51,Q51)</f>
        <v>1000.5290468876229</v>
      </c>
    </row>
    <row r="52" spans="1:18" ht="12.75">
      <c r="A52" s="15"/>
      <c r="B52" s="4" t="s">
        <v>278</v>
      </c>
      <c r="C52" s="19" t="s">
        <v>56</v>
      </c>
      <c r="D52" s="5">
        <v>0</v>
      </c>
      <c r="E52" s="6">
        <f>IF(D52&lt;1.5,,IF(D52&lt;1.5,,SUM(51.39*(POWER((D52-1.5),1.05)))))</f>
        <v>0</v>
      </c>
      <c r="F52" s="5">
        <v>36</v>
      </c>
      <c r="G52" s="6">
        <f t="shared" si="1"/>
        <v>191.95432056567572</v>
      </c>
      <c r="H52" s="5">
        <v>9.09</v>
      </c>
      <c r="I52" s="6">
        <f>IF(H52&lt;0.1,,IF(H52&gt;11.5,,SUM(58.015*(POWER((11.5-H52),1.81)))))</f>
        <v>285.0960128646154</v>
      </c>
      <c r="J52" s="7">
        <v>130</v>
      </c>
      <c r="K52" s="6">
        <f>IF(J52&lt;75,,IF(J52&lt;75,,SUM(0.8465*(POWER((J52-75),1.42)))))</f>
        <v>250.57744780652234</v>
      </c>
      <c r="L52" s="32">
        <v>0</v>
      </c>
      <c r="M52" s="6">
        <f>IF(L52&lt;220,,IF(L52&lt;220,,SUM(0.14354*(POWER((L52-220),1.4)))))</f>
        <v>0</v>
      </c>
      <c r="N52" s="37">
        <v>3</v>
      </c>
      <c r="O52" s="26" t="s">
        <v>11</v>
      </c>
      <c r="P52" s="27" t="s">
        <v>359</v>
      </c>
      <c r="Q52" s="6">
        <f>IF(AND(N52&gt;1.55,N52&lt;4.14),ROUNDDOWN(0.13279*(235-(N52*60+P52))^1.85,0),"0")</f>
        <v>156</v>
      </c>
      <c r="R52" s="10">
        <f>SUM(E52,G52,I52,K52,M52,Q52)</f>
        <v>883.6277812368135</v>
      </c>
    </row>
    <row r="53" spans="1:18" ht="12.75">
      <c r="A53" s="15">
        <v>7</v>
      </c>
      <c r="B53" s="4" t="s">
        <v>54</v>
      </c>
      <c r="C53" s="19" t="s">
        <v>56</v>
      </c>
      <c r="D53" s="5">
        <v>0</v>
      </c>
      <c r="E53" s="6">
        <f>IF(D53&lt;1.5,,IF(D53&lt;1.5,,SUM(51.39*(POWER((D53-1.5),1.05)))))</f>
        <v>0</v>
      </c>
      <c r="F53" s="5">
        <v>39</v>
      </c>
      <c r="G53" s="6">
        <f t="shared" si="1"/>
        <v>216.45369640771116</v>
      </c>
      <c r="H53" s="5">
        <v>9.83</v>
      </c>
      <c r="I53" s="6">
        <f>IF(H53&lt;0.1,,IF(H53&gt;11.5,,SUM(58.015*(POWER((11.5-H53),1.81)))))</f>
        <v>146.77669668259307</v>
      </c>
      <c r="J53" s="32">
        <v>0</v>
      </c>
      <c r="K53" s="6">
        <f>IF(J53&lt;75,,IF(J53&lt;75,,SUM(0.8465*(POWER((J53-75),1.42)))))</f>
        <v>0</v>
      </c>
      <c r="L53" s="32">
        <v>347</v>
      </c>
      <c r="M53" s="6">
        <f>IF(L53&lt;220,,IF(L53&lt;220,,SUM(0.14354*(POWER((L53-220),1.4)))))</f>
        <v>126.56049105912803</v>
      </c>
      <c r="N53" s="37">
        <v>3</v>
      </c>
      <c r="O53" s="26" t="s">
        <v>11</v>
      </c>
      <c r="P53" s="27" t="s">
        <v>362</v>
      </c>
      <c r="Q53" s="6">
        <f>IF(AND(N53&gt;1.55,N53&lt;4.14),ROUNDDOWN(0.13279*(235-(N53*60+P53))^1.85,0),"0")</f>
        <v>208</v>
      </c>
      <c r="R53" s="10">
        <f>SUM(E53,G53,I53,K53,M53,Q53)</f>
        <v>697.7908841494323</v>
      </c>
    </row>
    <row r="54" spans="1:18" ht="12.75">
      <c r="A54" s="15"/>
      <c r="B54" s="4" t="s">
        <v>279</v>
      </c>
      <c r="C54" s="19" t="s">
        <v>56</v>
      </c>
      <c r="D54" s="5">
        <v>0</v>
      </c>
      <c r="E54" s="6">
        <f>IF(D54&lt;1.5,,IF(D54&lt;1.5,,SUM(51.39*(POWER((D54-1.5),1.05)))))</f>
        <v>0</v>
      </c>
      <c r="F54" s="5">
        <v>50</v>
      </c>
      <c r="G54" s="6">
        <f t="shared" si="1"/>
        <v>308.31396717299845</v>
      </c>
      <c r="H54" s="5">
        <v>9.74</v>
      </c>
      <c r="I54" s="6">
        <f>IF(H54&lt;0.1,,IF(H54&gt;11.5,,SUM(58.015*(POWER((11.5-H54),1.81)))))</f>
        <v>161.40546127835944</v>
      </c>
      <c r="J54" s="32">
        <v>0</v>
      </c>
      <c r="K54" s="6">
        <f>IF(J54&lt;75,,IF(J54&lt;75,,SUM(0.8465*(POWER((J54-75),1.42)))))</f>
        <v>0</v>
      </c>
      <c r="L54" s="32">
        <v>371</v>
      </c>
      <c r="M54" s="6">
        <f>IF(L54&lt;220,,IF(L54&lt;220,,SUM(0.14354*(POWER((L54-220),1.4)))))</f>
        <v>161.26520318683257</v>
      </c>
      <c r="N54" s="37">
        <v>3</v>
      </c>
      <c r="O54" s="26" t="s">
        <v>11</v>
      </c>
      <c r="P54" s="27" t="s">
        <v>361</v>
      </c>
      <c r="Q54" s="6">
        <f>IF(AND(N54&gt;1.55,N54&lt;4.14),ROUNDDOWN(0.13279*(235-(N54*60+P54))^1.85,0),"0")</f>
        <v>39</v>
      </c>
      <c r="R54" s="10">
        <f>SUM(E54,G54,I54,K54,M54,Q54)</f>
        <v>669.9846316381904</v>
      </c>
    </row>
    <row r="55" spans="1:18" ht="12.75">
      <c r="A55" s="15"/>
      <c r="B55" s="4" t="s">
        <v>55</v>
      </c>
      <c r="C55" s="19" t="s">
        <v>56</v>
      </c>
      <c r="D55" s="5">
        <v>0</v>
      </c>
      <c r="E55" s="6">
        <f>IF(D55&lt;1.5,,IF(D55&lt;1.5,,SUM(51.39*(POWER((D55-1.5),1.05)))))</f>
        <v>0</v>
      </c>
      <c r="F55" s="5">
        <v>35</v>
      </c>
      <c r="G55" s="6">
        <f t="shared" si="1"/>
        <v>183.8489773897069</v>
      </c>
      <c r="H55" s="5">
        <v>10.58</v>
      </c>
      <c r="I55" s="6">
        <f>IF(H55&lt;0.1,,IF(H55&gt;11.5,,SUM(58.015*(POWER((11.5-H55),1.81)))))</f>
        <v>49.88801959323948</v>
      </c>
      <c r="J55" s="32">
        <v>115</v>
      </c>
      <c r="K55" s="6">
        <f>IF(J55&lt;75,,IF(J55&lt;75,,SUM(0.8465*(POWER((J55-75),1.42)))))</f>
        <v>159.4234305055086</v>
      </c>
      <c r="L55" s="32">
        <v>0</v>
      </c>
      <c r="M55" s="6">
        <f>IF(L55&lt;220,,IF(L55&lt;220,,SUM(0.14354*(POWER((L55-220),1.4)))))</f>
        <v>0</v>
      </c>
      <c r="N55" s="37">
        <v>3</v>
      </c>
      <c r="O55" s="26" t="s">
        <v>11</v>
      </c>
      <c r="P55" s="27" t="s">
        <v>363</v>
      </c>
      <c r="Q55" s="6">
        <f>IF(AND(N55&gt;1.55,N55&lt;4.14),ROUNDDOWN(0.13279*(235-(N55*60+P55))^1.85,0),"0")</f>
        <v>49</v>
      </c>
      <c r="R55" s="10">
        <f>SUM(E55,G55,I55,K55,M55,Q55)</f>
        <v>442.16042748845496</v>
      </c>
    </row>
    <row r="56" spans="1:18" ht="12.75">
      <c r="A56" s="15"/>
      <c r="B56" s="4"/>
      <c r="C56" s="19"/>
      <c r="D56" s="5"/>
      <c r="E56" s="6"/>
      <c r="F56" s="5"/>
      <c r="G56" s="6">
        <f t="shared" si="1"/>
        <v>0</v>
      </c>
      <c r="H56" s="5"/>
      <c r="I56" s="6"/>
      <c r="J56" s="7"/>
      <c r="K56" s="6"/>
      <c r="L56" s="32"/>
      <c r="M56" s="6"/>
      <c r="N56" s="37"/>
      <c r="O56" s="26"/>
      <c r="P56" s="27"/>
      <c r="Q56" s="6"/>
      <c r="R56" s="10">
        <f>R51+R52+R53+R54</f>
        <v>3251.932343912059</v>
      </c>
    </row>
    <row r="57" spans="10:16" ht="12.75">
      <c r="J57"/>
      <c r="L57"/>
      <c r="N57"/>
      <c r="O57"/>
      <c r="P57"/>
    </row>
    <row r="58" spans="1:18" ht="12.75">
      <c r="A58" s="15"/>
      <c r="B58" s="4" t="s">
        <v>276</v>
      </c>
      <c r="C58" s="19" t="s">
        <v>87</v>
      </c>
      <c r="D58" s="5">
        <v>0</v>
      </c>
      <c r="E58" s="6">
        <f>IF(D58&lt;1.5,,IF(D58&lt;1.5,,SUM(51.39*(POWER((D58-1.5),1.05)))))</f>
        <v>0</v>
      </c>
      <c r="F58" s="5">
        <v>40</v>
      </c>
      <c r="G58" s="6">
        <f aca="true" t="shared" si="2" ref="G58:G63">IF(F58&lt;10,,IF(F58&lt;10,,SUM(5.33*(POWER((F58-10),1.1)))))</f>
        <v>224.6780206547351</v>
      </c>
      <c r="H58" s="5">
        <v>8.64</v>
      </c>
      <c r="I58" s="6">
        <f>IF(H58&lt;0.1,,IF(H58&gt;11.5,,SUM(58.015*(POWER((11.5-H58),1.81)))))</f>
        <v>388.6537089313738</v>
      </c>
      <c r="J58" s="32">
        <v>130</v>
      </c>
      <c r="K58" s="6">
        <f>IF(J58&lt;75,,IF(J58&lt;75,,SUM(0.8465*(POWER((J58-75),1.42)))))</f>
        <v>250.57744780652234</v>
      </c>
      <c r="L58" s="32">
        <v>0</v>
      </c>
      <c r="M58" s="6">
        <f>IF(L58&lt;220,,IF(L58&lt;220,,SUM(0.14354*(POWER((L58-220),1.4)))))</f>
        <v>0</v>
      </c>
      <c r="N58" s="37">
        <v>2</v>
      </c>
      <c r="O58" s="26" t="s">
        <v>11</v>
      </c>
      <c r="P58" s="27" t="s">
        <v>373</v>
      </c>
      <c r="Q58" s="6">
        <f>IF(AND(N58&gt;1.55,N58&lt;4.14),ROUNDDOWN(0.13279*(235-(N58*60+P58))^1.85,0),"0")</f>
        <v>228</v>
      </c>
      <c r="R58" s="10">
        <f>SUM(E58,G58,I58,K58,M58,Q58)</f>
        <v>1091.9091773926311</v>
      </c>
    </row>
    <row r="59" spans="1:18" ht="12.75">
      <c r="A59" s="15"/>
      <c r="B59" s="4" t="s">
        <v>84</v>
      </c>
      <c r="C59" s="19" t="s">
        <v>87</v>
      </c>
      <c r="D59" s="5">
        <v>0</v>
      </c>
      <c r="E59" s="6">
        <f>IF(D59&lt;1.5,,IF(D59&lt;1.5,,SUM(51.39*(POWER((D59-1.5),1.05)))))</f>
        <v>0</v>
      </c>
      <c r="F59" s="5">
        <v>38</v>
      </c>
      <c r="G59" s="6">
        <f t="shared" si="2"/>
        <v>208.2576883827944</v>
      </c>
      <c r="H59" s="5">
        <v>9.56</v>
      </c>
      <c r="I59" s="6">
        <f>IF(H59&lt;0.1,,IF(H59&gt;11.5,,SUM(58.015*(POWER((11.5-H59),1.81)))))</f>
        <v>192.51360548331616</v>
      </c>
      <c r="J59" s="7">
        <v>0</v>
      </c>
      <c r="K59" s="6">
        <f>IF(J59&lt;75,,IF(J59&lt;75,,SUM(0.8465*(POWER((J59-75),1.42)))))</f>
        <v>0</v>
      </c>
      <c r="L59" s="32">
        <v>352</v>
      </c>
      <c r="M59" s="6">
        <f>IF(L59&lt;220,,IF(L59&lt;220,,SUM(0.14354*(POWER((L59-220),1.4)))))</f>
        <v>133.59076769570808</v>
      </c>
      <c r="N59" s="37">
        <v>3</v>
      </c>
      <c r="O59" s="26" t="s">
        <v>11</v>
      </c>
      <c r="P59" s="27" t="s">
        <v>370</v>
      </c>
      <c r="Q59" s="6">
        <f>IF(AND(N59&gt;1.55,N59&lt;4.14),ROUNDDOWN(0.13279*(235-(N59*60+P59))^1.85,0),"0")</f>
        <v>139</v>
      </c>
      <c r="R59" s="10">
        <f>SUM(E59,G59,I59,K59,M59,Q59)</f>
        <v>673.3620615618187</v>
      </c>
    </row>
    <row r="60" spans="1:18" ht="12.75">
      <c r="A60" s="15">
        <v>8</v>
      </c>
      <c r="B60" s="4" t="s">
        <v>85</v>
      </c>
      <c r="C60" s="19" t="s">
        <v>87</v>
      </c>
      <c r="D60" s="5">
        <v>0</v>
      </c>
      <c r="E60" s="6">
        <f>IF(D60&lt;1.5,,IF(D60&lt;1.5,,SUM(51.39*(POWER((D60-1.5),1.05)))))</f>
        <v>0</v>
      </c>
      <c r="F60" s="5">
        <v>34</v>
      </c>
      <c r="G60" s="6">
        <f t="shared" si="2"/>
        <v>175.77599901570431</v>
      </c>
      <c r="H60" s="5">
        <v>9.98</v>
      </c>
      <c r="I60" s="6">
        <f>IF(H60&lt;0.1,,IF(H60&gt;11.5,,SUM(58.015*(POWER((11.5-H60),1.81)))))</f>
        <v>123.78761364259738</v>
      </c>
      <c r="J60" s="7">
        <v>110</v>
      </c>
      <c r="K60" s="6">
        <f>IF(J60&lt;75,,IF(J60&lt;75,,SUM(0.8465*(POWER((J60-75),1.42)))))</f>
        <v>131.887484626905</v>
      </c>
      <c r="L60" s="32">
        <v>0</v>
      </c>
      <c r="M60" s="6">
        <f>IF(L60&lt;220,,IF(L60&lt;220,,SUM(0.14354*(POWER((L60-220),1.4)))))</f>
        <v>0</v>
      </c>
      <c r="N60" s="37">
        <v>2</v>
      </c>
      <c r="O60" s="26" t="s">
        <v>11</v>
      </c>
      <c r="P60" s="27" t="s">
        <v>371</v>
      </c>
      <c r="Q60" s="6">
        <f>IF(AND(N60&gt;1.55,N60&lt;4.14),ROUNDDOWN(0.13279*(235-(N60*60+P60))^1.85,0),"0")</f>
        <v>241</v>
      </c>
      <c r="R60" s="10">
        <f>SUM(E60,G60,I60,K60,M60,Q60)</f>
        <v>672.4510972852067</v>
      </c>
    </row>
    <row r="61" spans="1:18" ht="12.75">
      <c r="A61" s="15"/>
      <c r="B61" s="4" t="s">
        <v>86</v>
      </c>
      <c r="C61" s="19" t="s">
        <v>87</v>
      </c>
      <c r="D61" s="5">
        <v>0</v>
      </c>
      <c r="E61" s="6">
        <f>IF(D61&lt;1.5,,IF(D61&lt;1.5,,SUM(51.39*(POWER((D61-1.5),1.05)))))</f>
        <v>0</v>
      </c>
      <c r="F61" s="5">
        <v>35</v>
      </c>
      <c r="G61" s="6">
        <f t="shared" si="2"/>
        <v>183.8489773897069</v>
      </c>
      <c r="H61" s="5">
        <v>9.76</v>
      </c>
      <c r="I61" s="6">
        <f>IF(H61&lt;0.1,,IF(H61&gt;11.5,,SUM(58.015*(POWER((11.5-H61),1.81)))))</f>
        <v>158.1009341403938</v>
      </c>
      <c r="J61" s="32">
        <v>115</v>
      </c>
      <c r="K61" s="6">
        <f>IF(J61&lt;75,,IF(J61&lt;75,,SUM(0.8465*(POWER((J61-75),1.42)))))</f>
        <v>159.4234305055086</v>
      </c>
      <c r="L61" s="32">
        <v>0</v>
      </c>
      <c r="M61" s="6">
        <f>IF(L61&lt;220,,IF(L61&lt;220,,SUM(0.14354*(POWER((L61-220),1.4)))))</f>
        <v>0</v>
      </c>
      <c r="N61" s="37">
        <v>3</v>
      </c>
      <c r="O61" s="26" t="s">
        <v>11</v>
      </c>
      <c r="P61" s="27" t="s">
        <v>372</v>
      </c>
      <c r="Q61" s="6">
        <f>IF(AND(N61&gt;1.55,N61&lt;4.14),ROUNDDOWN(0.13279*(235-(N61*60+P61))^1.85,0),"0")</f>
        <v>169</v>
      </c>
      <c r="R61" s="10">
        <f>SUM(E61,G61,I61,K61,M61,Q61)</f>
        <v>670.3733420356093</v>
      </c>
    </row>
    <row r="62" spans="1:18" ht="12.75">
      <c r="A62" s="15"/>
      <c r="B62" s="4" t="s">
        <v>83</v>
      </c>
      <c r="C62" s="19" t="s">
        <v>87</v>
      </c>
      <c r="D62" s="5">
        <v>0</v>
      </c>
      <c r="E62" s="6">
        <f>IF(D62&lt;1.5,,IF(D62&lt;1.5,,SUM(51.39*(POWER((D62-1.5),1.05)))))</f>
        <v>0</v>
      </c>
      <c r="F62" s="5">
        <v>29</v>
      </c>
      <c r="G62" s="6">
        <f t="shared" si="2"/>
        <v>135.9427872529324</v>
      </c>
      <c r="H62" s="5">
        <v>9.78</v>
      </c>
      <c r="I62" s="6">
        <f>IF(H62&lt;0.1,,IF(H62&gt;11.5,,SUM(58.015*(POWER((11.5-H62),1.81)))))</f>
        <v>154.8270309100203</v>
      </c>
      <c r="J62" s="32">
        <v>0</v>
      </c>
      <c r="K62" s="6">
        <f>IF(J62&lt;75,,IF(J62&lt;75,,SUM(0.8465*(POWER((J62-75),1.42)))))</f>
        <v>0</v>
      </c>
      <c r="L62" s="32">
        <v>312</v>
      </c>
      <c r="M62" s="6">
        <f>IF(L62&lt;220,,IF(L62&lt;220,,SUM(0.14354*(POWER((L62-220),1.4)))))</f>
        <v>80.5890247502087</v>
      </c>
      <c r="N62" s="37">
        <v>3</v>
      </c>
      <c r="O62" s="26" t="s">
        <v>11</v>
      </c>
      <c r="P62" s="27" t="s">
        <v>369</v>
      </c>
      <c r="Q62" s="6">
        <f>IF(AND(N62&gt;1.55,N62&lt;4.14),ROUNDDOWN(0.13279*(235-(N62*60+P62))^1.85,0),"0")</f>
        <v>138</v>
      </c>
      <c r="R62" s="10">
        <f>SUM(E62,G62,I62,K62,M62,Q62)</f>
        <v>509.35884291316137</v>
      </c>
    </row>
    <row r="63" spans="1:18" ht="12.75">
      <c r="A63" s="15"/>
      <c r="B63" s="4"/>
      <c r="C63" s="19"/>
      <c r="D63" s="5"/>
      <c r="E63" s="6"/>
      <c r="F63" s="5"/>
      <c r="G63" s="6">
        <f t="shared" si="2"/>
        <v>0</v>
      </c>
      <c r="H63" s="5"/>
      <c r="I63" s="6"/>
      <c r="J63" s="7"/>
      <c r="K63" s="6"/>
      <c r="L63" s="32"/>
      <c r="M63" s="6"/>
      <c r="N63" s="37"/>
      <c r="O63" s="26"/>
      <c r="P63" s="27"/>
      <c r="Q63" s="6"/>
      <c r="R63" s="10">
        <f>R58+R59+R60+R61</f>
        <v>3108.095678275266</v>
      </c>
    </row>
    <row r="64" spans="12:16" ht="12.75">
      <c r="L64"/>
      <c r="O64"/>
      <c r="P64"/>
    </row>
    <row r="65" spans="1:18" ht="12.75">
      <c r="A65" s="15"/>
      <c r="B65" s="4" t="s">
        <v>259</v>
      </c>
      <c r="C65" s="19" t="s">
        <v>250</v>
      </c>
      <c r="D65" s="5">
        <v>0</v>
      </c>
      <c r="E65" s="6">
        <f>IF(D65&lt;1.5,,IF(D65&lt;1.5,,SUM(51.39*(POWER((D65-1.5),1.05)))))</f>
        <v>0</v>
      </c>
      <c r="F65" s="5">
        <v>30</v>
      </c>
      <c r="G65" s="6">
        <f>IF(F65&lt;10,,IF(F65&lt;10,,SUM(5.33*(POWER((F65-10),1.1)))))</f>
        <v>143.8335515620019</v>
      </c>
      <c r="H65" s="5">
        <v>9.08</v>
      </c>
      <c r="I65" s="6">
        <f>IF(H65&lt;0.1,,IF(H65&gt;11.5,,SUM(58.015*(POWER((11.5-H65),1.81)))))</f>
        <v>287.24078768857464</v>
      </c>
      <c r="J65" s="32">
        <v>125</v>
      </c>
      <c r="K65" s="6">
        <f>IF(J65&lt;75,,IF(J65&lt;75,,SUM(0.8465*(POWER((J65-75),1.42)))))</f>
        <v>218.85897886918931</v>
      </c>
      <c r="L65" s="32">
        <v>0</v>
      </c>
      <c r="M65" s="6">
        <f>IF(L65&lt;220,,IF(L65&lt;220,,SUM(0.14354*(POWER((L65-220),1.4)))))</f>
        <v>0</v>
      </c>
      <c r="N65" s="37">
        <v>2</v>
      </c>
      <c r="O65" s="26" t="s">
        <v>11</v>
      </c>
      <c r="P65" s="27" t="s">
        <v>412</v>
      </c>
      <c r="Q65" s="6">
        <f>IF(AND(N65&gt;1.55,N65&lt;4.14),ROUNDDOWN(0.13279*(235-(N65*60+P65))^1.85,0),"0")</f>
        <v>256</v>
      </c>
      <c r="R65" s="10">
        <f>SUM(E65,G65,I65,K65,M65,Q65)</f>
        <v>905.9333181197659</v>
      </c>
    </row>
    <row r="66" spans="1:18" ht="12.75">
      <c r="A66" s="15"/>
      <c r="B66" s="4" t="s">
        <v>256</v>
      </c>
      <c r="C66" s="19" t="s">
        <v>250</v>
      </c>
      <c r="D66" s="5">
        <v>0</v>
      </c>
      <c r="E66" s="6">
        <f>IF(D66&lt;1.5,,IF(D66&lt;1.5,,SUM(51.39*(POWER((D66-1.5),1.05)))))</f>
        <v>0</v>
      </c>
      <c r="F66" s="33">
        <v>30</v>
      </c>
      <c r="G66" s="6">
        <f>IF(F66&lt;10,,IF(F66&lt;10,,SUM(5.33*(POWER((F66-10),1.1)))))</f>
        <v>143.8335515620019</v>
      </c>
      <c r="H66" s="5">
        <v>9.8</v>
      </c>
      <c r="I66" s="6">
        <f>IF(H66&lt;0.1,,IF(H66&gt;11.5,,SUM(58.015*(POWER((11.5-H66),1.81)))))</f>
        <v>151.58381893009383</v>
      </c>
      <c r="J66" s="32">
        <v>125</v>
      </c>
      <c r="K66" s="6">
        <f>IF(J66&lt;75,,IF(J66&lt;75,,SUM(0.8465*(POWER((J66-75),1.42)))))</f>
        <v>218.85897886918931</v>
      </c>
      <c r="L66" s="32">
        <v>0</v>
      </c>
      <c r="M66" s="6">
        <f>IF(L66&lt;220,,IF(L66&lt;220,,SUM(0.14354*(POWER((L66-220),1.4)))))</f>
        <v>0</v>
      </c>
      <c r="N66" s="37">
        <v>2</v>
      </c>
      <c r="O66" s="26" t="s">
        <v>11</v>
      </c>
      <c r="P66" s="27" t="s">
        <v>410</v>
      </c>
      <c r="Q66" s="6">
        <f>IF(AND(N66&gt;1.55,N66&lt;4.14),ROUNDDOWN(0.13279*(235-(N66*60+P66))^1.85,0),"0")</f>
        <v>243</v>
      </c>
      <c r="R66" s="10">
        <f>SUM(E66,G66,I66,K66,M66,Q66)</f>
        <v>757.276349361285</v>
      </c>
    </row>
    <row r="67" spans="1:18" ht="12.75">
      <c r="A67" s="15">
        <v>9</v>
      </c>
      <c r="B67" s="4" t="s">
        <v>257</v>
      </c>
      <c r="C67" s="19" t="s">
        <v>250</v>
      </c>
      <c r="D67" s="5">
        <v>0</v>
      </c>
      <c r="E67" s="6">
        <f>IF(D67&lt;1.5,,IF(D67&lt;1.5,,SUM(51.39*(POWER((D67-1.5),1.05)))))</f>
        <v>0</v>
      </c>
      <c r="F67" s="14">
        <v>41</v>
      </c>
      <c r="G67" s="6">
        <f>IF(F67&lt;10,,IF(F67&lt;10,,SUM(5.33*(POWER((F67-10),1.1)))))</f>
        <v>232.929809898486</v>
      </c>
      <c r="H67" s="5">
        <v>9.43</v>
      </c>
      <c r="I67" s="6">
        <f>IF(H67&lt;0.1,,IF(H67&gt;11.5,,SUM(58.015*(POWER((11.5-H67),1.81)))))</f>
        <v>216.4943774660035</v>
      </c>
      <c r="J67" s="7">
        <v>0</v>
      </c>
      <c r="K67" s="6">
        <f>IF(J67&lt;75,,IF(J67&lt;75,,SUM(0.8465*(POWER((J67-75),1.42)))))</f>
        <v>0</v>
      </c>
      <c r="L67" s="32">
        <v>365</v>
      </c>
      <c r="M67" s="6">
        <f>IF(L67&lt;220,,IF(L67&lt;220,,SUM(0.14354*(POWER((L67-220),1.4)))))</f>
        <v>152.36602760243971</v>
      </c>
      <c r="N67" s="37">
        <v>3</v>
      </c>
      <c r="O67" s="26" t="s">
        <v>11</v>
      </c>
      <c r="P67" s="27" t="s">
        <v>382</v>
      </c>
      <c r="Q67" s="6">
        <f>IF(AND(N67&gt;1.55,N67&lt;4.14),ROUNDDOWN(0.13279*(235-(N67*60+P67))^1.85,0),"0")</f>
        <v>32</v>
      </c>
      <c r="R67" s="10">
        <f>SUM(E67,G67,I67,K67,M67,Q67)</f>
        <v>633.7902149669292</v>
      </c>
    </row>
    <row r="68" spans="1:18" ht="12.75">
      <c r="A68" s="15"/>
      <c r="B68" s="4" t="s">
        <v>258</v>
      </c>
      <c r="C68" s="19" t="s">
        <v>250</v>
      </c>
      <c r="D68" s="5">
        <v>0</v>
      </c>
      <c r="E68" s="6">
        <f>IF(D68&lt;1.5,,IF(D68&lt;1.5,,SUM(51.39*(POWER((D68-1.5),1.05)))))</f>
        <v>0</v>
      </c>
      <c r="F68" s="5">
        <v>39</v>
      </c>
      <c r="G68" s="6">
        <f>IF(F68&lt;10,,IF(F68&lt;10,,SUM(5.33*(POWER((F68-10),1.1)))))</f>
        <v>216.45369640771116</v>
      </c>
      <c r="H68" s="5">
        <v>10.31</v>
      </c>
      <c r="I68" s="6">
        <f>IF(H68&lt;0.1,,IF(H68&gt;11.5,,SUM(58.015*(POWER((11.5-H68),1.81)))))</f>
        <v>79.48410652050318</v>
      </c>
      <c r="J68" s="32">
        <v>0</v>
      </c>
      <c r="K68" s="6">
        <f>IF(J68&lt;75,,IF(J68&lt;75,,SUM(0.8465*(POWER((J68-75),1.42)))))</f>
        <v>0</v>
      </c>
      <c r="L68" s="32">
        <v>302</v>
      </c>
      <c r="M68" s="6">
        <f>IF(L68&lt;220,,IF(L68&lt;220,,SUM(0.14354*(POWER((L68-220),1.4)))))</f>
        <v>68.59813921304973</v>
      </c>
      <c r="N68" s="37">
        <v>3</v>
      </c>
      <c r="O68" s="26" t="s">
        <v>11</v>
      </c>
      <c r="P68" s="27" t="s">
        <v>411</v>
      </c>
      <c r="Q68" s="6">
        <f>IF(AND(N68&gt;1.55,N68&lt;4.14),ROUNDDOWN(0.13279*(235-(N68*60+P68))^1.85,0),"0")</f>
        <v>179</v>
      </c>
      <c r="R68" s="10">
        <f>SUM(E68,G68,I68,K68,M68,Q68)</f>
        <v>543.5359421412641</v>
      </c>
    </row>
    <row r="69" spans="1:18" ht="12.75">
      <c r="A69" s="15"/>
      <c r="B69" s="4" t="s">
        <v>265</v>
      </c>
      <c r="C69" s="19" t="s">
        <v>250</v>
      </c>
      <c r="D69" s="5">
        <v>0</v>
      </c>
      <c r="E69" s="6">
        <f>IF(D69&lt;1.5,,IF(D69&lt;1.5,,SUM(51.39*(POWER((D69-1.5),1.05)))))</f>
        <v>0</v>
      </c>
      <c r="F69" s="5">
        <v>26</v>
      </c>
      <c r="G69" s="6">
        <f>IF(F69&lt;10,,IF(F69&lt;10,,SUM(5.33*(POWER((F69-10),1.1)))))</f>
        <v>112.52763463071241</v>
      </c>
      <c r="H69" s="5">
        <v>9.99</v>
      </c>
      <c r="I69" s="6">
        <f>IF(H69&lt;0.1,,IF(H69&gt;11.5,,SUM(58.015*(POWER((11.5-H69),1.81)))))</f>
        <v>122.31749297641079</v>
      </c>
      <c r="J69" s="7">
        <v>0</v>
      </c>
      <c r="K69" s="6">
        <f>IF(J69&lt;75,,IF(J69&lt;75,,SUM(0.8465*(POWER((J69-75),1.42)))))</f>
        <v>0</v>
      </c>
      <c r="L69" s="32">
        <v>316</v>
      </c>
      <c r="M69" s="6">
        <f>IF(L69&lt;220,,IF(L69&lt;220,,SUM(0.14354*(POWER((L69-220),1.4)))))</f>
        <v>85.53673485304728</v>
      </c>
      <c r="N69" s="37">
        <v>3</v>
      </c>
      <c r="O69" s="26" t="s">
        <v>11</v>
      </c>
      <c r="P69" s="27" t="s">
        <v>409</v>
      </c>
      <c r="Q69" s="6">
        <f>IF(AND(N69&gt;1.55,N69&lt;4.14),ROUNDDOWN(0.13279*(235-(N69*60+P69))^1.85,0),"0")</f>
        <v>172</v>
      </c>
      <c r="R69" s="10">
        <f>SUM(E69,G69,I69,K69,M69,Q69)</f>
        <v>492.3818624601705</v>
      </c>
    </row>
    <row r="70" spans="1:18" ht="12.75">
      <c r="A70" s="15"/>
      <c r="B70" s="4"/>
      <c r="C70" s="19"/>
      <c r="D70" s="5"/>
      <c r="E70" s="6"/>
      <c r="F70" s="5"/>
      <c r="G70" s="6"/>
      <c r="H70" s="5"/>
      <c r="I70" s="6"/>
      <c r="J70" s="7"/>
      <c r="K70" s="6"/>
      <c r="L70" s="32"/>
      <c r="M70" s="6"/>
      <c r="N70" s="37"/>
      <c r="O70" s="26"/>
      <c r="P70" s="27"/>
      <c r="Q70" s="6"/>
      <c r="R70" s="10">
        <f>R65+R66+R67+R68</f>
        <v>2840.535824589244</v>
      </c>
    </row>
    <row r="71" spans="12:16" ht="12.75">
      <c r="L71"/>
      <c r="O71"/>
      <c r="P71"/>
    </row>
    <row r="72" spans="1:18" ht="12.75">
      <c r="A72" s="15"/>
      <c r="B72" s="4" t="s">
        <v>209</v>
      </c>
      <c r="C72" s="19" t="s">
        <v>208</v>
      </c>
      <c r="D72" s="5">
        <v>0</v>
      </c>
      <c r="E72" s="6">
        <f>IF(D72&lt;1.5,,IF(D72&lt;1.5,,SUM(51.39*(POWER((D72-1.5),1.05)))))</f>
        <v>0</v>
      </c>
      <c r="F72" s="5">
        <v>32</v>
      </c>
      <c r="G72" s="6">
        <f>IF(F72&lt;10,,IF(F72&lt;10,,SUM(5.33*(POWER((F72-10),1.1)))))</f>
        <v>159.73208402209195</v>
      </c>
      <c r="H72" s="5">
        <v>8.75</v>
      </c>
      <c r="I72" s="6">
        <f>IF(H72&lt;0.1,,IF(H72&gt;11.5,,SUM(58.015*(POWER((11.5-H72),1.81)))))</f>
        <v>362.019923620721</v>
      </c>
      <c r="J72" s="7">
        <v>130</v>
      </c>
      <c r="K72" s="6">
        <f>IF(J72&lt;75,,IF(J72&lt;75,,SUM(0.8465*(POWER((J72-75),1.42)))))</f>
        <v>250.57744780652234</v>
      </c>
      <c r="L72" s="32">
        <v>0</v>
      </c>
      <c r="M72" s="6">
        <f>IF(L72&lt;220,,IF(L72&lt;220,,SUM(0.14354*(POWER((L72-220),1.4)))))</f>
        <v>0</v>
      </c>
      <c r="N72" s="37">
        <v>3</v>
      </c>
      <c r="O72" s="26" t="s">
        <v>11</v>
      </c>
      <c r="P72" s="27" t="s">
        <v>399</v>
      </c>
      <c r="Q72" s="6">
        <f>IF(AND(N72&gt;1.55,N72&lt;4.14),ROUNDDOWN(0.13279*(235-(N72*60+P72))^1.85,0),"0")</f>
        <v>158</v>
      </c>
      <c r="R72" s="10">
        <f>SUM(E72,G72,I72,K72,M72,Q72)</f>
        <v>930.3294554493352</v>
      </c>
    </row>
    <row r="73" spans="1:18" ht="12.75">
      <c r="A73" s="15"/>
      <c r="B73" s="4" t="s">
        <v>210</v>
      </c>
      <c r="C73" s="19" t="s">
        <v>208</v>
      </c>
      <c r="D73" s="5">
        <v>0</v>
      </c>
      <c r="E73" s="6">
        <f>IF(D73&lt;1.5,,IF(D73&lt;1.5,,SUM(51.39*(POWER((D73-1.5),1.05)))))</f>
        <v>0</v>
      </c>
      <c r="F73" s="5">
        <v>30</v>
      </c>
      <c r="G73" s="6">
        <f>IF(F73&lt;10,,IF(F73&lt;10,,SUM(5.33*(POWER((F73-10),1.1)))))</f>
        <v>143.8335515620019</v>
      </c>
      <c r="H73" s="5">
        <v>9.78</v>
      </c>
      <c r="I73" s="6">
        <f>IF(H73&lt;0.1,,IF(H73&gt;11.5,,SUM(58.015*(POWER((11.5-H73),1.81)))))</f>
        <v>154.8270309100203</v>
      </c>
      <c r="J73" s="32">
        <v>110</v>
      </c>
      <c r="K73" s="6">
        <f>IF(J73&lt;75,,IF(J73&lt;75,,SUM(0.8465*(POWER((J73-75),1.42)))))</f>
        <v>131.887484626905</v>
      </c>
      <c r="L73" s="32">
        <v>0</v>
      </c>
      <c r="M73" s="6">
        <f>IF(L73&lt;220,,IF(L73&lt;220,,SUM(0.14354*(POWER((L73-220),1.4)))))</f>
        <v>0</v>
      </c>
      <c r="N73" s="37">
        <v>2</v>
      </c>
      <c r="O73" s="26" t="s">
        <v>11</v>
      </c>
      <c r="P73" s="27" t="s">
        <v>400</v>
      </c>
      <c r="Q73" s="6">
        <f>IF(AND(N73&gt;1.55,N73&lt;4.14),ROUNDDOWN(0.13279*(235-(N73*60+P73))^1.85,0),"0")</f>
        <v>236</v>
      </c>
      <c r="R73" s="10">
        <f>SUM(E73,G73,I73,K73,M73,Q73)</f>
        <v>666.5480670989273</v>
      </c>
    </row>
    <row r="74" spans="1:18" ht="12.75">
      <c r="A74" s="15">
        <v>10</v>
      </c>
      <c r="B74" s="4" t="s">
        <v>212</v>
      </c>
      <c r="C74" s="19" t="s">
        <v>208</v>
      </c>
      <c r="D74" s="5">
        <v>0</v>
      </c>
      <c r="E74" s="6">
        <f>IF(D74&lt;1.5,,IF(D74&lt;1.5,,SUM(51.39*(POWER((D74-1.5),1.05)))))</f>
        <v>0</v>
      </c>
      <c r="F74" s="5">
        <v>38</v>
      </c>
      <c r="G74" s="6">
        <f>IF(F74&lt;10,,IF(F74&lt;10,,SUM(5.33*(POWER((F74-10),1.1)))))</f>
        <v>208.2576883827944</v>
      </c>
      <c r="H74" s="5">
        <v>9.47</v>
      </c>
      <c r="I74" s="6">
        <f>IF(H74&lt;0.1,,IF(H74&gt;11.5,,SUM(58.015*(POWER((11.5-H74),1.81)))))</f>
        <v>208.9816362405464</v>
      </c>
      <c r="J74" s="32">
        <v>0</v>
      </c>
      <c r="K74" s="6">
        <f>IF(J74&lt;75,,IF(J74&lt;75,,SUM(0.8465*(POWER((J74-75),1.42)))))</f>
        <v>0</v>
      </c>
      <c r="L74" s="32">
        <v>360</v>
      </c>
      <c r="M74" s="6">
        <f>IF(L74&lt;220,,IF(L74&lt;220,,SUM(0.14354*(POWER((L74-220),1.4)))))</f>
        <v>145.06150931908064</v>
      </c>
      <c r="N74" s="37">
        <v>3</v>
      </c>
      <c r="O74" s="26" t="s">
        <v>11</v>
      </c>
      <c r="P74" s="27" t="s">
        <v>402</v>
      </c>
      <c r="Q74" s="6">
        <f>IF(AND(N74&gt;1.55,N74&lt;4.14),ROUNDDOWN(0.13279*(235-(N74*60+P74))^1.85,0),"0")</f>
        <v>79</v>
      </c>
      <c r="R74" s="10">
        <f>SUM(E74,G74,I74,K74,M74,Q74)</f>
        <v>641.3008339424215</v>
      </c>
    </row>
    <row r="75" spans="1:18" ht="12.75">
      <c r="A75" s="15"/>
      <c r="B75" s="4" t="s">
        <v>213</v>
      </c>
      <c r="C75" s="19" t="s">
        <v>208</v>
      </c>
      <c r="D75" s="5">
        <v>0</v>
      </c>
      <c r="E75" s="6">
        <f>IF(D75&lt;1.5,,IF(D75&lt;1.5,,SUM(51.39*(POWER((D75-1.5),1.05)))))</f>
        <v>0</v>
      </c>
      <c r="F75" s="5">
        <v>41</v>
      </c>
      <c r="G75" s="6">
        <f>IF(F75&lt;10,,IF(F75&lt;10,,SUM(5.33*(POWER((F75-10),1.1)))))</f>
        <v>232.929809898486</v>
      </c>
      <c r="H75" s="5">
        <v>10.27</v>
      </c>
      <c r="I75" s="6">
        <f>IF(H75&lt;0.1,,IF(H75&gt;11.5,,SUM(58.015*(POWER((11.5-H75),1.81)))))</f>
        <v>84.38563995267195</v>
      </c>
      <c r="J75" s="32">
        <v>0</v>
      </c>
      <c r="K75" s="6">
        <f>IF(J75&lt;75,,IF(J75&lt;75,,SUM(0.8465*(POWER((J75-75),1.42)))))</f>
        <v>0</v>
      </c>
      <c r="L75" s="32">
        <v>337</v>
      </c>
      <c r="M75" s="6">
        <f>IF(L75&lt;220,,IF(L75&lt;220,,SUM(0.14354*(POWER((L75-220),1.4)))))</f>
        <v>112.83222396736916</v>
      </c>
      <c r="N75" s="37">
        <v>3</v>
      </c>
      <c r="O75" s="26" t="s">
        <v>11</v>
      </c>
      <c r="P75" s="27" t="s">
        <v>403</v>
      </c>
      <c r="Q75" s="6">
        <f>IF(AND(N75&gt;1.55,N75&lt;4.14),ROUNDDOWN(0.13279*(235-(N75*60+P75))^1.85,0),"0")</f>
        <v>145</v>
      </c>
      <c r="R75" s="10">
        <f>SUM(E75,G75,I75,K75,M75,Q75)</f>
        <v>575.1476738185271</v>
      </c>
    </row>
    <row r="76" spans="1:18" ht="12.75">
      <c r="A76" s="15"/>
      <c r="B76" s="4" t="s">
        <v>211</v>
      </c>
      <c r="C76" s="19" t="s">
        <v>208</v>
      </c>
      <c r="D76" s="5">
        <v>0</v>
      </c>
      <c r="E76" s="6">
        <f>IF(D76&lt;1.5,,IF(D76&lt;1.5,,SUM(51.39*(POWER((D76-1.5),1.05)))))</f>
        <v>0</v>
      </c>
      <c r="F76" s="5">
        <v>33</v>
      </c>
      <c r="G76" s="6">
        <f>IF(F76&lt;10,,IF(F76&lt;10,,SUM(5.33*(POWER((F76-10),1.1)))))</f>
        <v>167.73659728495315</v>
      </c>
      <c r="H76" s="5">
        <v>10.93</v>
      </c>
      <c r="I76" s="6">
        <f>IF(H76&lt;0.1,,IF(H76&gt;11.5,,SUM(58.015*(POWER((11.5-H76),1.81)))))</f>
        <v>20.97363884193284</v>
      </c>
      <c r="J76" s="7">
        <v>0</v>
      </c>
      <c r="K76" s="6">
        <f>IF(J76&lt;75,,IF(J76&lt;75,,SUM(0.8465*(POWER((J76-75),1.42)))))</f>
        <v>0</v>
      </c>
      <c r="L76" s="32">
        <v>0</v>
      </c>
      <c r="M76" s="6">
        <f>IF(L76&lt;220,,IF(L76&lt;220,,SUM(0.14354*(POWER((L76-220),1.4)))))</f>
        <v>0</v>
      </c>
      <c r="N76" s="37">
        <v>3</v>
      </c>
      <c r="O76" s="26" t="s">
        <v>11</v>
      </c>
      <c r="P76" s="27" t="s">
        <v>401</v>
      </c>
      <c r="Q76" s="6">
        <f>IF(AND(N76&gt;1.55,N76&lt;4.14),ROUNDDOWN(0.13279*(235-(N76*60+P76))^1.85,0),"0")</f>
        <v>162</v>
      </c>
      <c r="R76" s="10">
        <f>SUM(E76,G76,I76,K76,M76,Q76)</f>
        <v>350.710236126886</v>
      </c>
    </row>
    <row r="77" spans="1:18" ht="12.75">
      <c r="A77" s="15"/>
      <c r="B77" s="4"/>
      <c r="C77" s="19"/>
      <c r="D77" s="5"/>
      <c r="E77" s="6"/>
      <c r="F77" s="5"/>
      <c r="G77" s="6"/>
      <c r="H77" s="5"/>
      <c r="I77" s="6"/>
      <c r="J77" s="7"/>
      <c r="K77" s="6"/>
      <c r="L77" s="32"/>
      <c r="M77" s="6"/>
      <c r="N77" s="37"/>
      <c r="O77" s="26"/>
      <c r="P77" s="27"/>
      <c r="Q77" s="6"/>
      <c r="R77" s="10">
        <f>R72+R73+R74+R75</f>
        <v>2813.326030309211</v>
      </c>
    </row>
    <row r="78" spans="12:16" ht="12.75">
      <c r="L78"/>
      <c r="O78"/>
      <c r="P78"/>
    </row>
    <row r="79" spans="1:18" ht="12.75">
      <c r="A79" s="15"/>
      <c r="B79" s="4" t="s">
        <v>21</v>
      </c>
      <c r="C79" s="19" t="s">
        <v>23</v>
      </c>
      <c r="D79" s="5">
        <v>0</v>
      </c>
      <c r="E79" s="6">
        <f>IF(D79&lt;1.5,,IF(D79&lt;1.5,,SUM(51.39*(POWER((D79-1.5),1.05)))))</f>
        <v>0</v>
      </c>
      <c r="F79" s="5">
        <v>35</v>
      </c>
      <c r="G79" s="6">
        <f>IF(F79&lt;10,,IF(F79&lt;10,,SUM(5.33*(POWER((F79-10),1.1)))))</f>
        <v>183.8489773897069</v>
      </c>
      <c r="H79" s="5">
        <v>9.03</v>
      </c>
      <c r="I79" s="6">
        <f>IF(H79&lt;0.1,,IF(H79&gt;11.5,,SUM(58.015*(POWER((11.5-H79),1.81)))))</f>
        <v>298.07241205418813</v>
      </c>
      <c r="J79" s="32">
        <v>120</v>
      </c>
      <c r="K79" s="6">
        <f>IF(J79&lt;75,,IF(J79&lt;75,,SUM(0.8465*(POWER((J79-75),1.42)))))</f>
        <v>188.44678475981837</v>
      </c>
      <c r="L79" s="32">
        <v>0</v>
      </c>
      <c r="M79" s="6">
        <f>IF(L79&lt;220,,IF(L79&lt;220,,SUM(0.14354*(POWER((L79-220),1.4)))))</f>
        <v>0</v>
      </c>
      <c r="N79" s="37">
        <v>2</v>
      </c>
      <c r="O79" s="26" t="s">
        <v>11</v>
      </c>
      <c r="P79" s="27" t="s">
        <v>350</v>
      </c>
      <c r="Q79" s="6">
        <f>IF(AND(N79&gt;1.55,N79&lt;4.14),ROUNDDOWN(0.13279*(235-(N79*60+P79))^1.85,0),"0")</f>
        <v>346</v>
      </c>
      <c r="R79" s="10">
        <f>SUM(E79,G79,I79,K79,M79,Q79)</f>
        <v>1016.3681742037134</v>
      </c>
    </row>
    <row r="80" spans="1:18" ht="12.75">
      <c r="A80" s="15"/>
      <c r="B80" s="4" t="s">
        <v>22</v>
      </c>
      <c r="C80" s="19" t="s">
        <v>23</v>
      </c>
      <c r="D80" s="5">
        <v>0</v>
      </c>
      <c r="E80" s="6">
        <f>IF(D80&lt;1.5,,IF(D80&lt;1.5,,SUM(51.39*(POWER((D80-1.5),1.05)))))</f>
        <v>0</v>
      </c>
      <c r="F80" s="5">
        <v>24</v>
      </c>
      <c r="G80" s="6">
        <f>IF(F80&lt;10,,IF(F80&lt;10,,SUM(5.33*(POWER((F80-10),1.1)))))</f>
        <v>97.15564700116944</v>
      </c>
      <c r="H80" s="5">
        <v>8.81</v>
      </c>
      <c r="I80" s="6">
        <f>IF(H80&lt;0.1,,IF(H80&gt;11.5,,SUM(58.015*(POWER((11.5-H80),1.81)))))</f>
        <v>347.849932472144</v>
      </c>
      <c r="J80" s="7">
        <v>0</v>
      </c>
      <c r="K80" s="6">
        <f>IF(J80&lt;75,,IF(J80&lt;75,,SUM(0.8465*(POWER((J80-75),1.42)))))</f>
        <v>0</v>
      </c>
      <c r="L80" s="32">
        <v>350</v>
      </c>
      <c r="M80" s="6">
        <f>IF(L80&lt;220,,IF(L80&lt;220,,SUM(0.14354*(POWER((L80-220),1.4)))))</f>
        <v>130.7656374206952</v>
      </c>
      <c r="N80" s="37">
        <v>3</v>
      </c>
      <c r="O80" s="26" t="s">
        <v>11</v>
      </c>
      <c r="P80" s="27" t="s">
        <v>353</v>
      </c>
      <c r="Q80" s="6">
        <f>IF(AND(N80&gt;1.55,N80&lt;4.14),ROUNDDOWN(0.13279*(235-(N80*60+P80))^1.85,0),"0")</f>
        <v>94</v>
      </c>
      <c r="R80" s="10">
        <f>SUM(E80,G80,I80,K80,M80,Q80)</f>
        <v>669.7712168940086</v>
      </c>
    </row>
    <row r="81" spans="1:18" ht="12.75">
      <c r="A81" s="15">
        <v>11</v>
      </c>
      <c r="B81" s="4" t="s">
        <v>284</v>
      </c>
      <c r="C81" s="19" t="s">
        <v>23</v>
      </c>
      <c r="D81" s="5">
        <v>0</v>
      </c>
      <c r="E81" s="6">
        <f>IF(D81&lt;1.5,,IF(D81&lt;1.5,,SUM(51.39*(POWER((D81-1.5),1.05)))))</f>
        <v>0</v>
      </c>
      <c r="F81" s="5">
        <v>38</v>
      </c>
      <c r="G81" s="6">
        <f>IF(F81&lt;10,,IF(F81&lt;10,,SUM(5.33*(POWER((F81-10),1.1)))))</f>
        <v>208.2576883827944</v>
      </c>
      <c r="H81" s="5">
        <v>10.22</v>
      </c>
      <c r="I81" s="6">
        <f>IF(H81&lt;0.1,,IF(H81&gt;11.5,,SUM(58.015*(POWER((11.5-H81),1.81)))))</f>
        <v>90.69646111235829</v>
      </c>
      <c r="J81" s="32">
        <v>0</v>
      </c>
      <c r="K81" s="6">
        <f>IF(J81&lt;75,,IF(J81&lt;75,,SUM(0.8465*(POWER((J81-75),1.42)))))</f>
        <v>0</v>
      </c>
      <c r="L81" s="32">
        <v>327</v>
      </c>
      <c r="M81" s="6">
        <f>IF(L81&lt;220,,IF(L81&lt;220,,SUM(0.14354*(POWER((L81-220),1.4)))))</f>
        <v>99.56580987056125</v>
      </c>
      <c r="N81" s="37">
        <v>3</v>
      </c>
      <c r="O81" s="26" t="s">
        <v>11</v>
      </c>
      <c r="P81" s="27" t="s">
        <v>349</v>
      </c>
      <c r="Q81" s="6">
        <f>IF(AND(N81&gt;1.55,N81&lt;4.14),ROUNDDOWN(0.13279*(235-(N81*60+P81))^1.85,0),"0")</f>
        <v>158</v>
      </c>
      <c r="R81" s="10">
        <f>SUM(E81,G81,I81,K81,M81,Q81)</f>
        <v>556.5199593657139</v>
      </c>
    </row>
    <row r="82" spans="1:18" ht="12.75">
      <c r="A82" s="15"/>
      <c r="B82" s="4" t="s">
        <v>27</v>
      </c>
      <c r="C82" s="19" t="s">
        <v>23</v>
      </c>
      <c r="D82" s="5">
        <v>0</v>
      </c>
      <c r="E82" s="6">
        <f>IF(D82&lt;1.5,,IF(D82&lt;1.5,,SUM(51.39*(POWER((D82-1.5),1.05)))))</f>
        <v>0</v>
      </c>
      <c r="F82" s="5">
        <v>23</v>
      </c>
      <c r="G82" s="6">
        <f>IF(F82&lt;10,,IF(F82&lt;10,,SUM(5.33*(POWER((F82-10),1.1)))))</f>
        <v>89.54985697790386</v>
      </c>
      <c r="H82" s="5">
        <v>9.69</v>
      </c>
      <c r="I82" s="6">
        <f>IF(H82&lt;0.1,,IF(H82&gt;11.5,,SUM(58.015*(POWER((11.5-H82),1.81)))))</f>
        <v>169.80032497627946</v>
      </c>
      <c r="J82" s="32">
        <v>0</v>
      </c>
      <c r="K82" s="6">
        <f>IF(J82&lt;75,,IF(J82&lt;75,,SUM(0.8465*(POWER((J82-75),1.42)))))</f>
        <v>0</v>
      </c>
      <c r="L82" s="32">
        <v>0</v>
      </c>
      <c r="M82" s="6">
        <f>IF(L82&lt;220,,IF(L82&lt;220,,SUM(0.14354*(POWER((L82-220),1.4)))))</f>
        <v>0</v>
      </c>
      <c r="N82" s="37">
        <v>3</v>
      </c>
      <c r="O82" s="26" t="s">
        <v>11</v>
      </c>
      <c r="P82" s="27" t="s">
        <v>352</v>
      </c>
      <c r="Q82" s="6">
        <f>IF(AND(N82&gt;1.55,N82&lt;4.14),ROUNDDOWN(0.13279*(235-(N82*60+P82))^1.85,0),"0")</f>
        <v>185</v>
      </c>
      <c r="R82" s="10">
        <f>SUM(E82,G82,I82,K82,M82,Q82)</f>
        <v>444.3501819541833</v>
      </c>
    </row>
    <row r="83" spans="1:18" ht="12.75">
      <c r="A83" s="15"/>
      <c r="B83" s="4" t="s">
        <v>285</v>
      </c>
      <c r="C83" s="19" t="s">
        <v>23</v>
      </c>
      <c r="D83" s="5">
        <v>0</v>
      </c>
      <c r="E83" s="6">
        <f>IF(D83&lt;1.5,,IF(D83&lt;1.5,,SUM(51.39*(POWER((D83-1.5),1.05)))))</f>
        <v>0</v>
      </c>
      <c r="F83" s="5">
        <v>18</v>
      </c>
      <c r="G83" s="6">
        <f>IF(F83&lt;10,,IF(F83&lt;10,,SUM(5.33*(POWER((F83-10),1.1)))))</f>
        <v>52.49599778502722</v>
      </c>
      <c r="H83" s="5">
        <v>9.66</v>
      </c>
      <c r="I83" s="6">
        <f>IF(H83&lt;0.1,,IF(H83&gt;11.5,,SUM(58.015*(POWER((11.5-H83),1.81)))))</f>
        <v>174.92849360224074</v>
      </c>
      <c r="J83" s="7">
        <v>0</v>
      </c>
      <c r="K83" s="6">
        <f>IF(J83&lt;75,,IF(J83&lt;75,,SUM(0.8465*(POWER((J83-75),1.42)))))</f>
        <v>0</v>
      </c>
      <c r="L83" s="32">
        <v>318</v>
      </c>
      <c r="M83" s="6">
        <f>IF(L83&lt;220,,IF(L83&lt;220,,SUM(0.14354*(POWER((L83-220),1.4)))))</f>
        <v>88.04190841977281</v>
      </c>
      <c r="N83" s="37">
        <v>3</v>
      </c>
      <c r="O83" s="26" t="s">
        <v>11</v>
      </c>
      <c r="P83" s="27" t="s">
        <v>351</v>
      </c>
      <c r="Q83" s="6">
        <f>IF(AND(N83&gt;1.55,N83&lt;4.14),ROUNDDOWN(0.13279*(235-(N83*60+P83))^1.85,0),"0")</f>
        <v>98</v>
      </c>
      <c r="R83" s="10">
        <f>SUM(E83,G83,I83,K83,M83,Q83)</f>
        <v>413.4663998070408</v>
      </c>
    </row>
    <row r="84" spans="1:18" ht="12.75">
      <c r="A84" s="15"/>
      <c r="B84" s="4"/>
      <c r="C84" s="19"/>
      <c r="D84" s="5"/>
      <c r="E84" s="6"/>
      <c r="F84" s="5"/>
      <c r="G84" s="6"/>
      <c r="H84" s="5"/>
      <c r="I84" s="6"/>
      <c r="J84" s="7"/>
      <c r="K84" s="6"/>
      <c r="L84" s="32"/>
      <c r="M84" s="6"/>
      <c r="N84" s="37"/>
      <c r="O84" s="26"/>
      <c r="P84" s="27"/>
      <c r="Q84" s="6"/>
      <c r="R84" s="10">
        <f>R79+R80+R81+R82</f>
        <v>2687.009532417619</v>
      </c>
    </row>
    <row r="85" spans="1:10" ht="12.75">
      <c r="A85" s="11"/>
      <c r="J85" s="34"/>
    </row>
    <row r="86" spans="1:18" ht="12.75">
      <c r="A86" s="15"/>
      <c r="B86" s="4" t="s">
        <v>240</v>
      </c>
      <c r="C86" s="19" t="s">
        <v>228</v>
      </c>
      <c r="D86" s="5">
        <v>0</v>
      </c>
      <c r="E86" s="6">
        <f>IF(D86&lt;1.5,,IF(D86&lt;1.5,,SUM(51.39*(POWER((D86-1.5),1.05)))))</f>
        <v>0</v>
      </c>
      <c r="F86" s="5">
        <v>36</v>
      </c>
      <c r="G86" s="6">
        <f>IF(F86&lt;10,,IF(F86&lt;10,,SUM(5.33*(POWER((F86-10),1.1)))))</f>
        <v>191.95432056567572</v>
      </c>
      <c r="H86" s="5">
        <v>9.92</v>
      </c>
      <c r="I86" s="6">
        <f>IF(H86&lt;0.1,,IF(H86&gt;11.5,,SUM(58.015*(POWER((11.5-H86),1.81)))))</f>
        <v>132.77295589567044</v>
      </c>
      <c r="J86" s="7">
        <v>125</v>
      </c>
      <c r="K86" s="6">
        <f>IF(J86&lt;75,,IF(J86&lt;75,,SUM(0.8465*(POWER((J86-75),1.42)))))</f>
        <v>218.85897886918931</v>
      </c>
      <c r="L86" s="32">
        <v>0</v>
      </c>
      <c r="M86" s="6">
        <f>IF(L86&lt;220,,IF(L86&lt;220,,SUM(0.14354*(POWER((L86-220),1.4)))))</f>
        <v>0</v>
      </c>
      <c r="N86" s="37">
        <v>2</v>
      </c>
      <c r="O86" s="26" t="s">
        <v>11</v>
      </c>
      <c r="P86" s="27" t="s">
        <v>404</v>
      </c>
      <c r="Q86" s="6">
        <f>IF(AND(N86&gt;1.55,N86&lt;4.14),ROUNDDOWN(0.13279*(235-(N86*60+P86))^1.85,0),"0")</f>
        <v>274</v>
      </c>
      <c r="R86" s="10">
        <f>SUM(E86,G86,I86,K86,M86,Q86)</f>
        <v>817.5862553305354</v>
      </c>
    </row>
    <row r="87" spans="1:18" ht="12.75">
      <c r="A87" s="15"/>
      <c r="B87" s="4" t="s">
        <v>241</v>
      </c>
      <c r="C87" s="19" t="s">
        <v>228</v>
      </c>
      <c r="D87" s="5">
        <v>0</v>
      </c>
      <c r="E87" s="6">
        <f>IF(D87&lt;1.5,,IF(D87&lt;1.5,,SUM(51.39*(POWER((D87-1.5),1.05)))))</f>
        <v>0</v>
      </c>
      <c r="F87" s="5">
        <v>40</v>
      </c>
      <c r="G87" s="6">
        <f>IF(F87&lt;10,,IF(F87&lt;10,,SUM(5.33*(POWER((F87-10),1.1)))))</f>
        <v>224.6780206547351</v>
      </c>
      <c r="H87" s="5">
        <v>9.78</v>
      </c>
      <c r="I87" s="6">
        <f>IF(H87&lt;0.1,,IF(H87&gt;11.5,,SUM(58.015*(POWER((11.5-H87),1.81)))))</f>
        <v>154.8270309100203</v>
      </c>
      <c r="J87" s="7">
        <v>0</v>
      </c>
      <c r="K87" s="6">
        <f>IF(J87&lt;75,,IF(J87&lt;75,,SUM(0.8465*(POWER((J87-75),1.42)))))</f>
        <v>0</v>
      </c>
      <c r="L87" s="32">
        <v>377</v>
      </c>
      <c r="M87" s="6">
        <f>IF(L87&lt;220,,IF(L87&lt;220,,SUM(0.14354*(POWER((L87-220),1.4)))))</f>
        <v>170.30698292660261</v>
      </c>
      <c r="N87" s="37">
        <v>3</v>
      </c>
      <c r="O87" s="26" t="s">
        <v>11</v>
      </c>
      <c r="P87" s="27" t="s">
        <v>405</v>
      </c>
      <c r="Q87" s="6">
        <f>IF(AND(N87&gt;1.55,N87&lt;4.14),ROUNDDOWN(0.13279*(235-(N87*60+P87))^1.85,0),"0")</f>
        <v>50</v>
      </c>
      <c r="R87" s="10">
        <f>SUM(E87,G87,I87,K87,M87,Q87)</f>
        <v>599.812034491358</v>
      </c>
    </row>
    <row r="88" spans="1:18" ht="12.75">
      <c r="A88" s="15">
        <v>12</v>
      </c>
      <c r="B88" s="4" t="s">
        <v>243</v>
      </c>
      <c r="C88" s="19" t="s">
        <v>228</v>
      </c>
      <c r="D88" s="5">
        <v>0</v>
      </c>
      <c r="E88" s="6">
        <f>IF(D88&lt;1.5,,IF(D88&lt;1.5,,SUM(51.39*(POWER((D88-1.5),1.05)))))</f>
        <v>0</v>
      </c>
      <c r="F88" s="5">
        <v>29</v>
      </c>
      <c r="G88" s="6">
        <f>IF(F88&lt;10,,IF(F88&lt;10,,SUM(5.33*(POWER((F88-10),1.1)))))</f>
        <v>135.9427872529324</v>
      </c>
      <c r="H88" s="5">
        <v>9.81</v>
      </c>
      <c r="I88" s="6">
        <f>IF(H88&lt;0.1,,IF(H88&gt;11.5,,SUM(58.015*(POWER((11.5-H88),1.81)))))</f>
        <v>149.97374345962342</v>
      </c>
      <c r="J88" s="32">
        <v>0</v>
      </c>
      <c r="K88" s="6">
        <f>IF(J88&lt;75,,IF(J88&lt;75,,SUM(0.8465*(POWER((J88-75),1.42)))))</f>
        <v>0</v>
      </c>
      <c r="L88" s="32">
        <v>336</v>
      </c>
      <c r="M88" s="6">
        <f>IF(L88&lt;220,,IF(L88&lt;220,,SUM(0.14354*(POWER((L88-220),1.4)))))</f>
        <v>111.48440666351054</v>
      </c>
      <c r="N88" s="37">
        <v>3</v>
      </c>
      <c r="O88" s="26" t="s">
        <v>11</v>
      </c>
      <c r="P88" s="27" t="s">
        <v>407</v>
      </c>
      <c r="Q88" s="6">
        <f>IF(AND(N88&gt;1.55,N88&lt;4.14),ROUNDDOWN(0.13279*(235-(N88*60+P88))^1.85,0),"0")</f>
        <v>164</v>
      </c>
      <c r="R88" s="10">
        <f>SUM(E88,G88,I88,K88,M88,Q88)</f>
        <v>561.4009373760664</v>
      </c>
    </row>
    <row r="89" spans="1:18" ht="12.75">
      <c r="A89" s="15"/>
      <c r="B89" s="4" t="s">
        <v>242</v>
      </c>
      <c r="C89" s="19" t="s">
        <v>228</v>
      </c>
      <c r="D89" s="5">
        <v>0</v>
      </c>
      <c r="E89" s="6">
        <f>IF(D89&lt;1.5,,IF(D89&lt;1.5,,SUM(51.39*(POWER((D89-1.5),1.05)))))</f>
        <v>0</v>
      </c>
      <c r="F89" s="5">
        <v>29</v>
      </c>
      <c r="G89" s="6">
        <f>IF(F89&lt;10,,IF(F89&lt;10,,SUM(5.33*(POWER((F89-10),1.1)))))</f>
        <v>135.9427872529324</v>
      </c>
      <c r="H89" s="5">
        <v>10.03</v>
      </c>
      <c r="I89" s="6">
        <f>IF(H89&lt;0.1,,IF(H89&gt;11.5,,SUM(58.015*(POWER((11.5-H89),1.81)))))</f>
        <v>116.51576004710024</v>
      </c>
      <c r="J89" s="7">
        <v>0</v>
      </c>
      <c r="K89" s="6">
        <f>IF(J89&lt;75,,IF(J89&lt;75,,SUM(0.8465*(POWER((J89-75),1.42)))))</f>
        <v>0</v>
      </c>
      <c r="L89" s="32">
        <v>318</v>
      </c>
      <c r="M89" s="6">
        <f>IF(L89&lt;220,,IF(L89&lt;220,,SUM(0.14354*(POWER((L89-220),1.4)))))</f>
        <v>88.04190841977281</v>
      </c>
      <c r="N89" s="37">
        <v>3</v>
      </c>
      <c r="O89" s="26" t="s">
        <v>11</v>
      </c>
      <c r="P89" s="27" t="s">
        <v>406</v>
      </c>
      <c r="Q89" s="6">
        <f>IF(AND(N89&gt;1.55,N89&lt;4.14),ROUNDDOWN(0.13279*(235-(N89*60+P89))^1.85,0),"0")</f>
        <v>169</v>
      </c>
      <c r="R89" s="10">
        <f>SUM(E89,G89,I89,K89,M89,Q89)</f>
        <v>509.5004557198055</v>
      </c>
    </row>
    <row r="90" spans="1:18" ht="12.75">
      <c r="A90" s="15"/>
      <c r="B90" s="4" t="s">
        <v>244</v>
      </c>
      <c r="C90" s="19" t="s">
        <v>228</v>
      </c>
      <c r="D90" s="5">
        <v>0</v>
      </c>
      <c r="E90" s="6">
        <f>IF(D90&lt;1.5,,IF(D90&lt;1.5,,SUM(51.39*(POWER((D90-1.5),1.05)))))</f>
        <v>0</v>
      </c>
      <c r="F90" s="5">
        <v>32</v>
      </c>
      <c r="G90" s="6">
        <f>IF(F90&lt;10,,IF(F90&lt;10,,SUM(5.33*(POWER((F90-10),1.1)))))</f>
        <v>159.73208402209195</v>
      </c>
      <c r="H90" s="5">
        <v>10.29</v>
      </c>
      <c r="I90" s="6">
        <f>IF(H90&lt;0.1,,IF(H90&gt;11.5,,SUM(58.015*(POWER((11.5-H90),1.81)))))</f>
        <v>81.91846707814794</v>
      </c>
      <c r="J90" s="32">
        <v>110</v>
      </c>
      <c r="K90" s="6">
        <f>IF(J90&lt;75,,IF(J90&lt;75,,SUM(0.8465*(POWER((J90-75),1.42)))))</f>
        <v>131.887484626905</v>
      </c>
      <c r="L90" s="32">
        <v>0</v>
      </c>
      <c r="M90" s="6">
        <f>IF(L90&lt;220,,IF(L90&lt;220,,SUM(0.14354*(POWER((L90-220),1.4)))))</f>
        <v>0</v>
      </c>
      <c r="N90" s="37">
        <v>3</v>
      </c>
      <c r="O90" s="26" t="s">
        <v>11</v>
      </c>
      <c r="P90" s="27" t="s">
        <v>408</v>
      </c>
      <c r="Q90" s="6">
        <f>IF(AND(N90&gt;1.55,N90&lt;4.14),ROUNDDOWN(0.13279*(235-(N90*60+P90))^1.85,0),"0")</f>
        <v>73</v>
      </c>
      <c r="R90" s="10">
        <f>SUM(E90,G90,I90,K90,M90,Q90)</f>
        <v>446.5380357271449</v>
      </c>
    </row>
    <row r="91" spans="1:18" ht="12.75">
      <c r="A91" s="15"/>
      <c r="B91" s="4"/>
      <c r="C91" s="19"/>
      <c r="D91" s="5"/>
      <c r="E91" s="6"/>
      <c r="F91" s="5"/>
      <c r="G91" s="6"/>
      <c r="H91" s="5"/>
      <c r="I91" s="6"/>
      <c r="J91" s="7"/>
      <c r="K91" s="6"/>
      <c r="L91" s="32"/>
      <c r="M91" s="6"/>
      <c r="N91" s="37"/>
      <c r="O91" s="26"/>
      <c r="P91" s="27"/>
      <c r="Q91" s="6"/>
      <c r="R91" s="10">
        <f>R86+R87+R88+R89</f>
        <v>2488.299682917765</v>
      </c>
    </row>
    <row r="92" spans="12:16" ht="12.75">
      <c r="L92"/>
      <c r="O92"/>
      <c r="P92"/>
    </row>
    <row r="93" spans="1:18" ht="12.75">
      <c r="A93" s="15"/>
      <c r="B93" s="4" t="s">
        <v>182</v>
      </c>
      <c r="C93" s="19" t="s">
        <v>186</v>
      </c>
      <c r="D93" s="5">
        <v>0</v>
      </c>
      <c r="E93" s="6">
        <f>IF(D93&lt;1.5,,IF(D93&lt;1.5,,SUM(51.39*(POWER((D93-1.5),1.05)))))</f>
        <v>0</v>
      </c>
      <c r="F93" s="5">
        <v>27</v>
      </c>
      <c r="G93" s="6">
        <f>IF(F93&lt;10,,IF(F93&lt;10,,SUM(5.33*(POWER((F93-10),1.1)))))</f>
        <v>120.28764506164875</v>
      </c>
      <c r="H93" s="5">
        <v>9.7</v>
      </c>
      <c r="I93" s="6">
        <f>IF(H93&lt;0.1,,IF(H93&gt;11.5,,SUM(58.015*(POWER((11.5-H93),1.81)))))</f>
        <v>168.10612245768385</v>
      </c>
      <c r="J93" s="32">
        <v>110</v>
      </c>
      <c r="K93" s="6">
        <f>IF(J93&lt;75,,IF(J93&lt;75,,SUM(0.8465*(POWER((J93-75),1.42)))))</f>
        <v>131.887484626905</v>
      </c>
      <c r="L93" s="32">
        <v>0</v>
      </c>
      <c r="M93" s="6">
        <f>IF(L93&lt;220,,IF(L93&lt;220,,SUM(0.14354*(POWER((L93-220),1.4)))))</f>
        <v>0</v>
      </c>
      <c r="N93" s="37">
        <v>2</v>
      </c>
      <c r="O93" s="26" t="s">
        <v>11</v>
      </c>
      <c r="P93" s="27" t="s">
        <v>394</v>
      </c>
      <c r="Q93" s="6">
        <f>IF(AND(N93&gt;1.55,N93&lt;4.14),ROUNDDOWN(0.13279*(235-(N93*60+P93))^1.85,0),"0")</f>
        <v>287</v>
      </c>
      <c r="R93" s="10">
        <f>SUM(E93,G93,I93,K93,M93,Q93)</f>
        <v>707.2812521462376</v>
      </c>
    </row>
    <row r="94" spans="1:18" ht="12.75">
      <c r="A94" s="15"/>
      <c r="B94" s="4" t="s">
        <v>184</v>
      </c>
      <c r="C94" s="19" t="s">
        <v>186</v>
      </c>
      <c r="D94" s="5">
        <v>0</v>
      </c>
      <c r="E94" s="6">
        <f>IF(D94&lt;1.5,,IF(D94&lt;1.5,,SUM(51.39*(POWER((D94-1.5),1.05)))))</f>
        <v>0</v>
      </c>
      <c r="F94" s="5">
        <v>36</v>
      </c>
      <c r="G94" s="6">
        <f>IF(F94&lt;10,,IF(F94&lt;10,,SUM(5.33*(POWER((F94-10),1.1)))))</f>
        <v>191.95432056567572</v>
      </c>
      <c r="H94" s="5">
        <v>9.69</v>
      </c>
      <c r="I94" s="6">
        <f>IF(H94&lt;0.1,,IF(H94&gt;11.5,,SUM(58.015*(POWER((11.5-H94),1.81)))))</f>
        <v>169.80032497627946</v>
      </c>
      <c r="J94" s="32">
        <v>110</v>
      </c>
      <c r="K94" s="6">
        <f>IF(J94&lt;75,,IF(J94&lt;75,,SUM(0.8465*(POWER((J94-75),1.42)))))</f>
        <v>131.887484626905</v>
      </c>
      <c r="L94" s="32">
        <v>0</v>
      </c>
      <c r="M94" s="6">
        <f>IF(L94&lt;220,,IF(L94&lt;220,,SUM(0.14354*(POWER((L94-220),1.4)))))</f>
        <v>0</v>
      </c>
      <c r="N94" s="37">
        <v>3</v>
      </c>
      <c r="O94" s="26" t="s">
        <v>11</v>
      </c>
      <c r="P94" s="27" t="s">
        <v>396</v>
      </c>
      <c r="Q94" s="6">
        <f>IF(AND(N94&gt;1.55,N94&lt;4.14),ROUNDDOWN(0.13279*(235-(N94*60+P94))^1.85,0),"0")</f>
        <v>25</v>
      </c>
      <c r="R94" s="10">
        <f>SUM(E94,G94,I94,K94,M94,Q94)</f>
        <v>518.6421301688601</v>
      </c>
    </row>
    <row r="95" spans="1:18" ht="12.75">
      <c r="A95" s="15">
        <v>13</v>
      </c>
      <c r="B95" s="4" t="s">
        <v>183</v>
      </c>
      <c r="C95" s="19" t="s">
        <v>186</v>
      </c>
      <c r="D95" s="5">
        <v>0</v>
      </c>
      <c r="E95" s="6">
        <f>IF(D95&lt;1.5,,IF(D95&lt;1.5,,SUM(51.39*(POWER((D95-1.5),1.05)))))</f>
        <v>0</v>
      </c>
      <c r="F95" s="5">
        <v>27</v>
      </c>
      <c r="G95" s="6">
        <f>IF(F95&lt;10,,IF(F95&lt;10,,SUM(5.33*(POWER((F95-10),1.1)))))</f>
        <v>120.28764506164875</v>
      </c>
      <c r="H95" s="5">
        <v>9.88</v>
      </c>
      <c r="I95" s="6">
        <f>IF(H95&lt;0.1,,IF(H95&gt;11.5,,SUM(58.015*(POWER((11.5-H95),1.81)))))</f>
        <v>138.91926373370345</v>
      </c>
      <c r="J95" s="7">
        <v>0</v>
      </c>
      <c r="K95" s="6">
        <f>IF(J95&lt;75,,IF(J95&lt;75,,SUM(0.8465*(POWER((J95-75),1.42)))))</f>
        <v>0</v>
      </c>
      <c r="L95" s="32">
        <v>320</v>
      </c>
      <c r="M95" s="6">
        <f>IF(L95&lt;220,,IF(L95&lt;220,,SUM(0.14354*(POWER((L95-220),1.4)))))</f>
        <v>90.56761722668693</v>
      </c>
      <c r="N95" s="37">
        <v>3</v>
      </c>
      <c r="O95" s="26" t="s">
        <v>11</v>
      </c>
      <c r="P95" s="27" t="s">
        <v>395</v>
      </c>
      <c r="Q95" s="6">
        <f>IF(AND(N95&gt;1.55,N95&lt;4.14),ROUNDDOWN(0.13279*(235-(N95*60+P95))^1.85,0),"0")</f>
        <v>113</v>
      </c>
      <c r="R95" s="10">
        <f>SUM(E95,G95,I95,K95,M95,Q95)</f>
        <v>462.77452602203914</v>
      </c>
    </row>
    <row r="96" spans="1:18" ht="12.75">
      <c r="A96" s="15"/>
      <c r="B96" s="4" t="s">
        <v>286</v>
      </c>
      <c r="C96" s="19" t="s">
        <v>186</v>
      </c>
      <c r="D96" s="5">
        <v>0</v>
      </c>
      <c r="E96" s="6">
        <f>IF(D96&lt;1.5,,IF(D96&lt;1.5,,SUM(51.39*(POWER((D96-1.5),1.05)))))</f>
        <v>0</v>
      </c>
      <c r="F96" s="5">
        <v>37</v>
      </c>
      <c r="G96" s="6">
        <f>IF(F96&lt;10,,IF(F96&lt;10,,SUM(5.33*(POWER((F96-10),1.1)))))</f>
        <v>200.09090550016262</v>
      </c>
      <c r="H96" s="5">
        <v>10.23</v>
      </c>
      <c r="I96" s="6">
        <f>IF(H96&lt;0.1,,IF(H96&gt;11.5,,SUM(58.015*(POWER((11.5-H96),1.81)))))</f>
        <v>89.41801640430609</v>
      </c>
      <c r="J96" s="32">
        <v>0</v>
      </c>
      <c r="K96" s="6">
        <f>IF(J96&lt;75,,IF(J96&lt;75,,SUM(0.8465*(POWER((J96-75),1.42)))))</f>
        <v>0</v>
      </c>
      <c r="L96" s="32">
        <v>288</v>
      </c>
      <c r="M96" s="6">
        <f>IF(L96&lt;220,,IF(L96&lt;220,,SUM(0.14354*(POWER((L96-220),1.4)))))</f>
        <v>52.78194863088016</v>
      </c>
      <c r="N96" s="37">
        <v>3</v>
      </c>
      <c r="O96" s="26" t="s">
        <v>11</v>
      </c>
      <c r="P96" s="27" t="s">
        <v>398</v>
      </c>
      <c r="Q96" s="6">
        <f>IF(AND(N96&gt;1.55,N96&lt;4.14),ROUNDDOWN(0.13279*(235-(N96*60+P96))^1.85,0),"0")</f>
        <v>114</v>
      </c>
      <c r="R96" s="10">
        <f>SUM(E96,G96,I96,K96,M96,Q96)</f>
        <v>456.29087053534886</v>
      </c>
    </row>
    <row r="97" spans="1:18" ht="12.75">
      <c r="A97" s="15"/>
      <c r="B97" s="4" t="s">
        <v>185</v>
      </c>
      <c r="C97" s="19" t="s">
        <v>186</v>
      </c>
      <c r="D97" s="5">
        <v>0</v>
      </c>
      <c r="E97" s="6">
        <f>IF(D97&lt;1.5,,IF(D97&lt;1.5,,SUM(51.39*(POWER((D97-1.5),1.05)))))</f>
        <v>0</v>
      </c>
      <c r="F97" s="5">
        <v>33</v>
      </c>
      <c r="G97" s="6">
        <f>IF(F97&lt;10,,IF(F97&lt;10,,SUM(5.33*(POWER((F97-10),1.1)))))</f>
        <v>167.73659728495315</v>
      </c>
      <c r="H97" s="5">
        <v>10.38</v>
      </c>
      <c r="I97" s="6">
        <f>IF(H97&lt;0.1,,IF(H97&gt;11.5,,SUM(58.015*(POWER((11.5-H97),1.81)))))</f>
        <v>71.22376338955092</v>
      </c>
      <c r="J97" s="7">
        <v>0</v>
      </c>
      <c r="K97" s="6">
        <f>IF(J97&lt;75,,IF(J97&lt;75,,SUM(0.8465*(POWER((J97-75),1.42)))))</f>
        <v>0</v>
      </c>
      <c r="L97" s="32">
        <v>256</v>
      </c>
      <c r="M97" s="6">
        <f>IF(L97&lt;220,,IF(L97&lt;220,,SUM(0.14354*(POWER((L97-220),1.4)))))</f>
        <v>21.66688323975005</v>
      </c>
      <c r="N97" s="37">
        <v>3</v>
      </c>
      <c r="O97" s="26" t="s">
        <v>11</v>
      </c>
      <c r="P97" s="27" t="s">
        <v>397</v>
      </c>
      <c r="Q97" s="6">
        <f>IF(AND(N97&gt;1.55,N97&lt;4.14),ROUNDDOWN(0.13279*(235-(N97*60+P97))^1.85,0),"0")</f>
        <v>135</v>
      </c>
      <c r="R97" s="10">
        <f>SUM(E97,G97,I97,K97,M97,Q97)</f>
        <v>395.6272439142541</v>
      </c>
    </row>
    <row r="98" spans="1:18" ht="12.75">
      <c r="A98" s="15"/>
      <c r="B98" s="4"/>
      <c r="C98" s="19"/>
      <c r="D98" s="5"/>
      <c r="E98" s="6"/>
      <c r="F98" s="5"/>
      <c r="G98" s="6"/>
      <c r="H98" s="5"/>
      <c r="I98" s="6"/>
      <c r="J98" s="7"/>
      <c r="K98" s="6"/>
      <c r="L98" s="32"/>
      <c r="M98" s="6"/>
      <c r="N98" s="37"/>
      <c r="O98" s="26"/>
      <c r="P98" s="27"/>
      <c r="Q98" s="6"/>
      <c r="R98" s="10">
        <f>R93+R94+R95+R96</f>
        <v>2144.988778872486</v>
      </c>
    </row>
    <row r="99" spans="12:16" ht="12.75">
      <c r="L99"/>
      <c r="O99"/>
      <c r="P99"/>
    </row>
    <row r="100" spans="1:18" ht="12.75">
      <c r="A100" s="15"/>
      <c r="B100" s="4" t="s">
        <v>290</v>
      </c>
      <c r="C100" s="19" t="s">
        <v>289</v>
      </c>
      <c r="D100" s="5">
        <v>0</v>
      </c>
      <c r="E100" s="6">
        <f>IF(D100&lt;1.5,,IF(D100&lt;1.5,,SUM(51.39*(POWER((D100-1.5),1.05)))))</f>
        <v>0</v>
      </c>
      <c r="F100" s="5">
        <v>0</v>
      </c>
      <c r="G100" s="6">
        <f aca="true" t="shared" si="3" ref="G100:G105">IF(F100&lt;10,,IF(F100&lt;10,,SUM(5.33*(POWER((F100-10),1.1)))))</f>
        <v>0</v>
      </c>
      <c r="H100" s="5"/>
      <c r="I100" s="6">
        <f>IF(H100&lt;0.1,,IF(H100&gt;11.5,,SUM(58.015*(POWER((11.5-H100),1.81)))))</f>
        <v>0</v>
      </c>
      <c r="J100" s="32">
        <v>143</v>
      </c>
      <c r="K100" s="6">
        <f>IF(J100&lt;75,,IF(J100&lt;75,,SUM(0.8465*(POWER((J100-75),1.42)))))</f>
        <v>338.6800525519799</v>
      </c>
      <c r="L100" s="32">
        <v>0</v>
      </c>
      <c r="M100" s="6">
        <f>IF(L100&lt;220,,IF(L100&lt;220,,SUM(0.14354*(POWER((L100-220),1.4)))))</f>
        <v>0</v>
      </c>
      <c r="N100" s="37"/>
      <c r="O100" s="26" t="s">
        <v>11</v>
      </c>
      <c r="P100" s="27"/>
      <c r="Q100" s="6" t="str">
        <f>IF(AND(N100&gt;1.55,N100&lt;4.14),ROUNDDOWN(0.13279*(235-(N100*60+P100))^1.85,0),"0")</f>
        <v>0</v>
      </c>
      <c r="R100" s="10">
        <f>SUM(E100,G100,I100,K100,M100,Q100)</f>
        <v>338.6800525519799</v>
      </c>
    </row>
    <row r="101" spans="1:18" ht="12.75">
      <c r="A101" s="15"/>
      <c r="B101" s="4"/>
      <c r="C101" s="19"/>
      <c r="D101" s="5">
        <v>0</v>
      </c>
      <c r="E101" s="6">
        <f>IF(D101&lt;1.5,,IF(D101&lt;1.5,,SUM(51.39*(POWER((D101-1.5),1.05)))))</f>
        <v>0</v>
      </c>
      <c r="F101" s="5"/>
      <c r="G101" s="6">
        <f t="shared" si="3"/>
        <v>0</v>
      </c>
      <c r="H101" s="5"/>
      <c r="I101" s="6">
        <f>IF(H101&lt;0.1,,IF(H101&gt;11.5,,SUM(58.015*(POWER((11.5-H101),1.81)))))</f>
        <v>0</v>
      </c>
      <c r="J101" s="32"/>
      <c r="K101" s="6">
        <f>IF(J101&lt;75,,IF(J101&lt;75,,SUM(0.8465*(POWER((J101-75),1.42)))))</f>
        <v>0</v>
      </c>
      <c r="L101" s="32"/>
      <c r="M101" s="6">
        <f>IF(L101&lt;220,,IF(L101&lt;220,,SUM(0.14354*(POWER((L101-220),1.4)))))</f>
        <v>0</v>
      </c>
      <c r="N101" s="37"/>
      <c r="O101" s="26" t="s">
        <v>11</v>
      </c>
      <c r="P101" s="27"/>
      <c r="Q101" s="6" t="str">
        <f>IF(AND(N101&gt;1.55,N101&lt;4.14),ROUNDDOWN(0.13279*(235-(N101*60+P101))^1.85,0),"0")</f>
        <v>0</v>
      </c>
      <c r="R101" s="10">
        <f>SUM(E101,G101,I101,K101,M101,Q101)</f>
        <v>0</v>
      </c>
    </row>
    <row r="102" spans="1:18" ht="12.75">
      <c r="A102" s="15">
        <v>14</v>
      </c>
      <c r="B102" s="4"/>
      <c r="C102" s="19"/>
      <c r="D102" s="5">
        <v>0</v>
      </c>
      <c r="E102" s="6">
        <f>IF(D102&lt;1.5,,IF(D102&lt;1.5,,SUM(51.39*(POWER((D102-1.5),1.05)))))</f>
        <v>0</v>
      </c>
      <c r="F102" s="5"/>
      <c r="G102" s="6">
        <f t="shared" si="3"/>
        <v>0</v>
      </c>
      <c r="H102" s="5"/>
      <c r="I102" s="6">
        <f>IF(H102&lt;0.1,,IF(H102&gt;11.5,,SUM(58.015*(POWER((11.5-H102),1.81)))))</f>
        <v>0</v>
      </c>
      <c r="J102" s="7"/>
      <c r="K102" s="6">
        <f>IF(J102&lt;75,,IF(J102&lt;75,,SUM(0.8465*(POWER((J102-75),1.42)))))</f>
        <v>0</v>
      </c>
      <c r="L102" s="32"/>
      <c r="M102" s="6">
        <f>IF(L102&lt;220,,IF(L102&lt;220,,SUM(0.14354*(POWER((L102-220),1.4)))))</f>
        <v>0</v>
      </c>
      <c r="N102" s="37"/>
      <c r="O102" s="26" t="s">
        <v>11</v>
      </c>
      <c r="P102" s="27"/>
      <c r="Q102" s="6" t="str">
        <f>IF(AND(N102&gt;1.55,N102&lt;4.14),ROUNDDOWN(0.13279*(235-(N102*60+P102))^1.85,0),"0")</f>
        <v>0</v>
      </c>
      <c r="R102" s="10">
        <f>SUM(E102,G102,I102,K102,M102,Q102)</f>
        <v>0</v>
      </c>
    </row>
    <row r="103" spans="1:18" ht="12.75">
      <c r="A103" s="15"/>
      <c r="B103" s="4"/>
      <c r="C103" s="19"/>
      <c r="D103" s="5">
        <v>0</v>
      </c>
      <c r="E103" s="6">
        <f>IF(D103&lt;1.5,,IF(D103&lt;1.5,,SUM(51.39*(POWER((D103-1.5),1.05)))))</f>
        <v>0</v>
      </c>
      <c r="F103" s="5"/>
      <c r="G103" s="6">
        <f t="shared" si="3"/>
        <v>0</v>
      </c>
      <c r="H103" s="5"/>
      <c r="I103" s="6">
        <f>IF(H103&lt;0.1,,IF(H103&gt;11.5,,SUM(58.015*(POWER((11.5-H103),1.81)))))</f>
        <v>0</v>
      </c>
      <c r="J103" s="7"/>
      <c r="K103" s="6">
        <f>IF(J103&lt;75,,IF(J103&lt;75,,SUM(0.8465*(POWER((J103-75),1.42)))))</f>
        <v>0</v>
      </c>
      <c r="L103" s="32"/>
      <c r="M103" s="6">
        <f>IF(L103&lt;220,,IF(L103&lt;220,,SUM(0.14354*(POWER((L103-220),1.4)))))</f>
        <v>0</v>
      </c>
      <c r="N103" s="37"/>
      <c r="O103" s="26" t="s">
        <v>11</v>
      </c>
      <c r="P103" s="27"/>
      <c r="Q103" s="6" t="str">
        <f>IF(AND(N103&gt;1.55,N103&lt;4.14),ROUNDDOWN(0.13279*(235-(N103*60+P103))^1.85,0),"0")</f>
        <v>0</v>
      </c>
      <c r="R103" s="10">
        <f>SUM(E103,G103,I103,K103,M103,Q103)</f>
        <v>0</v>
      </c>
    </row>
    <row r="104" spans="1:18" ht="12.75">
      <c r="A104" s="15"/>
      <c r="B104" s="4"/>
      <c r="C104" s="19"/>
      <c r="D104" s="5">
        <v>0</v>
      </c>
      <c r="E104" s="6">
        <f>IF(D104&lt;1.5,,IF(D104&lt;1.5,,SUM(51.39*(POWER((D104-1.5),1.05)))))</f>
        <v>0</v>
      </c>
      <c r="F104" s="5"/>
      <c r="G104" s="6">
        <f t="shared" si="3"/>
        <v>0</v>
      </c>
      <c r="H104" s="5"/>
      <c r="I104" s="6">
        <f>IF(H104&lt;0.1,,IF(H104&gt;11.5,,SUM(58.015*(POWER((11.5-H104),1.81)))))</f>
        <v>0</v>
      </c>
      <c r="J104" s="32"/>
      <c r="K104" s="6">
        <f>IF(J104&lt;75,,IF(J104&lt;75,,SUM(0.8465*(POWER((J104-75),1.42)))))</f>
        <v>0</v>
      </c>
      <c r="L104" s="32"/>
      <c r="M104" s="6">
        <f>IF(L104&lt;220,,IF(L104&lt;220,,SUM(0.14354*(POWER((L104-220),1.4)))))</f>
        <v>0</v>
      </c>
      <c r="N104" s="37"/>
      <c r="O104" s="26" t="s">
        <v>11</v>
      </c>
      <c r="P104" s="27"/>
      <c r="Q104" s="6" t="str">
        <f>IF(AND(N104&gt;1.55,N104&lt;4.14),ROUNDDOWN(0.13279*(235-(N104*60+P104))^1.85,0),"0")</f>
        <v>0</v>
      </c>
      <c r="R104" s="10">
        <f>SUM(E104,G104,I104,K104,M104,Q104)</f>
        <v>0</v>
      </c>
    </row>
    <row r="105" spans="1:18" ht="12.75">
      <c r="A105" s="15"/>
      <c r="B105" s="4"/>
      <c r="C105" s="19"/>
      <c r="D105" s="5"/>
      <c r="E105" s="6"/>
      <c r="F105" s="5"/>
      <c r="G105" s="6">
        <f t="shared" si="3"/>
        <v>0</v>
      </c>
      <c r="H105" s="5"/>
      <c r="I105" s="6"/>
      <c r="J105" s="7"/>
      <c r="K105" s="6"/>
      <c r="L105" s="32"/>
      <c r="M105" s="6"/>
      <c r="N105" s="37"/>
      <c r="O105" s="26"/>
      <c r="P105" s="27"/>
      <c r="Q105" s="6"/>
      <c r="R105" s="10">
        <f>R100+R101+R102+R103</f>
        <v>338.6800525519799</v>
      </c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</sheetData>
  <sheetProtection/>
  <mergeCells count="1">
    <mergeCell ref="N7:P7"/>
  </mergeCells>
  <printOptions/>
  <pageMargins left="0.41" right="0.6" top="0.37" bottom="0.5" header="0.34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6"/>
  <sheetViews>
    <sheetView zoomScalePageLayoutView="0" workbookViewId="0" topLeftCell="A1">
      <selection activeCell="T3" sqref="T3"/>
    </sheetView>
  </sheetViews>
  <sheetFormatPr defaultColWidth="9.00390625" defaultRowHeight="12.75"/>
  <cols>
    <col min="1" max="1" width="5.625" style="0" customWidth="1"/>
    <col min="2" max="2" width="17.625" style="0" customWidth="1"/>
    <col min="3" max="3" width="21.125" style="0" customWidth="1"/>
    <col min="4" max="4" width="6.00390625" style="0" bestFit="1" customWidth="1"/>
    <col min="5" max="5" width="5.375" style="0" bestFit="1" customWidth="1"/>
    <col min="6" max="6" width="6.375" style="0" bestFit="1" customWidth="1"/>
    <col min="7" max="7" width="5.375" style="0" bestFit="1" customWidth="1"/>
    <col min="8" max="8" width="5.625" style="0" customWidth="1"/>
    <col min="9" max="9" width="5.375" style="0" customWidth="1"/>
    <col min="10" max="10" width="6.00390625" style="0" bestFit="1" customWidth="1"/>
    <col min="11" max="11" width="5.375" style="0" customWidth="1"/>
    <col min="12" max="12" width="6.00390625" style="0" bestFit="1" customWidth="1"/>
    <col min="13" max="13" width="5.375" style="0" bestFit="1" customWidth="1"/>
    <col min="14" max="14" width="2.00390625" style="24" bestFit="1" customWidth="1"/>
    <col min="15" max="15" width="1.625" style="24" bestFit="1" customWidth="1"/>
    <col min="16" max="16" width="5.625" style="24" bestFit="1" customWidth="1"/>
    <col min="17" max="17" width="5.375" style="0" bestFit="1" customWidth="1"/>
    <col min="18" max="18" width="11.00390625" style="0" customWidth="1"/>
  </cols>
  <sheetData>
    <row r="1" ht="23.25">
      <c r="A1" s="18" t="s">
        <v>14</v>
      </c>
    </row>
    <row r="2" ht="23.25">
      <c r="A2" s="18" t="s">
        <v>15</v>
      </c>
    </row>
    <row r="4" spans="1:2" ht="15.75">
      <c r="A4" s="22"/>
      <c r="B4" s="17" t="s">
        <v>20</v>
      </c>
    </row>
    <row r="6" spans="20:23" ht="12.75">
      <c r="T6" s="1"/>
      <c r="U6" s="1"/>
      <c r="V6" s="1"/>
      <c r="W6" s="1"/>
    </row>
    <row r="7" spans="1:23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4</v>
      </c>
      <c r="H7" s="2" t="s">
        <v>6</v>
      </c>
      <c r="I7" s="2" t="s">
        <v>4</v>
      </c>
      <c r="J7" s="2" t="s">
        <v>7</v>
      </c>
      <c r="K7" s="2" t="s">
        <v>4</v>
      </c>
      <c r="L7" s="2" t="s">
        <v>8</v>
      </c>
      <c r="M7" s="2" t="s">
        <v>4</v>
      </c>
      <c r="N7" s="38" t="s">
        <v>9</v>
      </c>
      <c r="O7" s="39"/>
      <c r="P7" s="40"/>
      <c r="Q7" s="2" t="s">
        <v>4</v>
      </c>
      <c r="R7" s="2" t="s">
        <v>10</v>
      </c>
      <c r="T7" s="3"/>
      <c r="U7" s="3"/>
      <c r="V7" s="3"/>
      <c r="W7" s="3"/>
    </row>
    <row r="8" spans="1:10" ht="12.75">
      <c r="A8" s="11"/>
      <c r="C8" s="21"/>
      <c r="J8" s="12"/>
    </row>
    <row r="9" spans="1:18" ht="12.75">
      <c r="A9" s="15"/>
      <c r="B9" s="4" t="s">
        <v>131</v>
      </c>
      <c r="C9" s="19" t="s">
        <v>123</v>
      </c>
      <c r="D9" s="5">
        <v>8.91</v>
      </c>
      <c r="E9" s="6">
        <f>IF(D9&lt;1.5,,IF(D9&lt;1.5,,SUM(51.39*(POWER((D9-1.5),1.05)))))</f>
        <v>420.9085386748843</v>
      </c>
      <c r="F9" s="5">
        <v>0</v>
      </c>
      <c r="G9" s="6">
        <f>IF(F9&lt;10,,IF(F9&lt;10,,SUM(5.33*(POWER((F9-10),1.1)))))</f>
        <v>0</v>
      </c>
      <c r="H9" s="5">
        <v>8.12</v>
      </c>
      <c r="I9" s="6">
        <f>IF(H9&lt;0.1,,IF(H9&gt;11.5,,SUM(58.015*(POWER((11.5-H9),1.81)))))</f>
        <v>525.8713662555574</v>
      </c>
      <c r="J9" s="7">
        <v>0</v>
      </c>
      <c r="K9" s="6">
        <f>IF(J9&lt;75,,IF(J9&lt;75,,SUM(0.8465*(POWER((J9-75),1.42)))))</f>
        <v>0</v>
      </c>
      <c r="L9" s="7">
        <v>529</v>
      </c>
      <c r="M9" s="6">
        <f>IF(L9&lt;220,,IF(L9&lt;220,,SUM(0.14354*(POWER((L9-220),1.4)))))</f>
        <v>439.4554077581872</v>
      </c>
      <c r="N9" s="25" t="s">
        <v>348</v>
      </c>
      <c r="O9" s="26" t="s">
        <v>11</v>
      </c>
      <c r="P9" s="27" t="s">
        <v>488</v>
      </c>
      <c r="Q9" s="6">
        <f>IF((N9*60+P9)&lt;0.1,,IF((N9*60+P9)&gt;305.5,,SUM(0.08713*(POWER((305.5-(N9*60+P9)),1.85)))))</f>
        <v>610.9183959221264</v>
      </c>
      <c r="R9" s="10">
        <f>SUM(E9,G9,I9,K9,M9,Q9)</f>
        <v>1997.1537086107553</v>
      </c>
    </row>
    <row r="10" spans="1:18" ht="12.75">
      <c r="A10" s="15"/>
      <c r="B10" s="4" t="s">
        <v>133</v>
      </c>
      <c r="C10" s="19" t="s">
        <v>123</v>
      </c>
      <c r="D10" s="5">
        <v>8.19</v>
      </c>
      <c r="E10" s="6">
        <f>IF(D10&lt;1.5,,IF(D10&lt;1.5,,SUM(51.39*(POWER((D10-1.5),1.05)))))</f>
        <v>378.0733289932815</v>
      </c>
      <c r="F10" s="5">
        <v>0</v>
      </c>
      <c r="G10" s="6">
        <f>IF(F10&lt;10,,IF(F10&lt;10,,SUM(5.33*(POWER((F10-10),1.1)))))</f>
        <v>0</v>
      </c>
      <c r="H10" s="5">
        <v>8.07</v>
      </c>
      <c r="I10" s="6">
        <f>IF(H10&lt;0.1,,IF(H10&gt;11.5,,SUM(58.015*(POWER((11.5-H10),1.81)))))</f>
        <v>540.0359279206175</v>
      </c>
      <c r="J10" s="8">
        <v>0</v>
      </c>
      <c r="K10" s="6">
        <f>IF(J10&lt;75,,IF(J10&lt;75,,SUM(0.8465*(POWER((J10-75),1.42)))))</f>
        <v>0</v>
      </c>
      <c r="L10" s="8">
        <v>532</v>
      </c>
      <c r="M10" s="6">
        <f>IF(L10&lt;220,,IF(L10&lt;220,,SUM(0.14354*(POWER((L10-220),1.4)))))</f>
        <v>445.4401640320022</v>
      </c>
      <c r="N10" s="25" t="s">
        <v>348</v>
      </c>
      <c r="O10" s="26" t="s">
        <v>11</v>
      </c>
      <c r="P10" s="27" t="s">
        <v>490</v>
      </c>
      <c r="Q10" s="6">
        <f>IF((N10*60+P10)&lt;0.1,,IF((N10*60+P10)&gt;305.5,,SUM(0.08713*(POWER((305.5-(N10*60+P10)),1.85)))))</f>
        <v>308.18740609698796</v>
      </c>
      <c r="R10" s="10">
        <f>SUM(E10,G10,I10,K10,M10,Q10)</f>
        <v>1671.7368270428892</v>
      </c>
    </row>
    <row r="11" spans="1:18" ht="12.75">
      <c r="A11" s="15">
        <v>1</v>
      </c>
      <c r="B11" s="4" t="s">
        <v>130</v>
      </c>
      <c r="C11" s="19" t="s">
        <v>123</v>
      </c>
      <c r="D11" s="5">
        <v>0</v>
      </c>
      <c r="E11" s="6">
        <f>IF(D11&lt;1.5,,IF(D11&lt;1.5,,SUM(51.39*(POWER((D11-1.5),1.05)))))</f>
        <v>0</v>
      </c>
      <c r="F11" s="5">
        <v>54</v>
      </c>
      <c r="G11" s="6">
        <f>IF(F11&lt;10,,IF(F11&lt;10,,SUM(5.33*(POWER((F11-10),1.1)))))</f>
        <v>342.39321754099115</v>
      </c>
      <c r="H11" s="5">
        <v>8.53</v>
      </c>
      <c r="I11" s="6">
        <f>IF(H11&lt;0.1,,IF(H11&gt;11.5,,SUM(58.015*(POWER((11.5-H11),1.81)))))</f>
        <v>416.1304248484074</v>
      </c>
      <c r="J11" s="8">
        <v>147</v>
      </c>
      <c r="K11" s="6">
        <f>IF(J11&lt;75,,IF(J11&lt;75,,SUM(0.8465*(POWER((J11-75),1.42)))))</f>
        <v>367.31537504735894</v>
      </c>
      <c r="L11" s="8">
        <v>0</v>
      </c>
      <c r="M11" s="6">
        <f>IF(L11&lt;220,,IF(L11&lt;220,,SUM(0.14354*(POWER((L11-220),1.4)))))</f>
        <v>0</v>
      </c>
      <c r="N11" s="25" t="s">
        <v>348</v>
      </c>
      <c r="O11" s="26" t="s">
        <v>11</v>
      </c>
      <c r="P11" s="27" t="s">
        <v>487</v>
      </c>
      <c r="Q11" s="6">
        <f>IF((N11*60+P11)&lt;0.1,,IF((N11*60+P11)&gt;305.5,,SUM(0.08713*(POWER((305.5-(N11*60+P11)),1.85)))))</f>
        <v>362.3091569027879</v>
      </c>
      <c r="R11" s="10">
        <f>SUM(E11,G11,I11,K11,M11,Q11)</f>
        <v>1488.1481743395454</v>
      </c>
    </row>
    <row r="12" spans="1:18" ht="12.75">
      <c r="A12" s="15"/>
      <c r="B12" s="4" t="s">
        <v>129</v>
      </c>
      <c r="C12" s="19" t="s">
        <v>123</v>
      </c>
      <c r="D12" s="5">
        <v>0</v>
      </c>
      <c r="E12" s="6">
        <f>IF(D12&lt;1.5,,IF(D12&lt;1.5,,SUM(51.39*(POWER((D12-1.5),1.05)))))</f>
        <v>0</v>
      </c>
      <c r="F12" s="5">
        <v>58</v>
      </c>
      <c r="G12" s="6">
        <f>IF(F12&lt;10,,IF(F12&lt;10,,SUM(5.33*(POWER((F12-10),1.1)))))</f>
        <v>376.7841021916752</v>
      </c>
      <c r="H12" s="14">
        <v>8.22</v>
      </c>
      <c r="I12" s="6">
        <f>IF(H12&lt;0.1,,IF(H12&gt;11.5,,SUM(58.015*(POWER((11.5-H12),1.81)))))</f>
        <v>498.048863822337</v>
      </c>
      <c r="J12" s="7">
        <v>144</v>
      </c>
      <c r="K12" s="6">
        <f>IF(J12&lt;75,,IF(J12&lt;75,,SUM(0.8465*(POWER((J12-75),1.42)))))</f>
        <v>345.77426855123963</v>
      </c>
      <c r="L12" s="7">
        <v>0</v>
      </c>
      <c r="M12" s="6">
        <f>IF(L12&lt;220,,IF(L12&lt;220,,SUM(0.14354*(POWER((L12-220),1.4)))))</f>
        <v>0</v>
      </c>
      <c r="N12" s="25" t="s">
        <v>473</v>
      </c>
      <c r="O12" s="26" t="s">
        <v>11</v>
      </c>
      <c r="P12" s="27" t="s">
        <v>486</v>
      </c>
      <c r="Q12" s="6">
        <f>IF((N12*60+P12)&lt;0.1,,IF((N12*60+P12)&gt;305.5,,SUM(0.08713*(POWER((305.5-(N12*60+P12)),1.85)))))</f>
        <v>189.15420217959752</v>
      </c>
      <c r="R12" s="10">
        <f>SUM(E12,G12,I12,K12,M12,Q12)</f>
        <v>1409.7614367448496</v>
      </c>
    </row>
    <row r="13" spans="1:18" ht="12.75">
      <c r="A13" s="15"/>
      <c r="B13" s="4" t="s">
        <v>132</v>
      </c>
      <c r="C13" s="19" t="s">
        <v>123</v>
      </c>
      <c r="D13" s="5">
        <v>0</v>
      </c>
      <c r="E13" s="6">
        <f>IF(D13&lt;1.5,,IF(D13&lt;1.5,,SUM(51.39*(POWER((D13-1.5),1.05)))))</f>
        <v>0</v>
      </c>
      <c r="F13" s="5">
        <v>45</v>
      </c>
      <c r="G13" s="6">
        <f>IF(F13&lt;10,,IF(F13&lt;10,,SUM(5.33*(POWER((F13-10),1.1)))))</f>
        <v>266.1963264267749</v>
      </c>
      <c r="H13" s="5">
        <v>8.57</v>
      </c>
      <c r="I13" s="6">
        <f>IF(H13&lt;0.1,,IF(H13&gt;11.5,,SUM(58.015*(POWER((11.5-H13),1.81)))))</f>
        <v>406.0417486417122</v>
      </c>
      <c r="J13" s="8">
        <v>0</v>
      </c>
      <c r="K13" s="6">
        <f>IF(J13&lt;75,,IF(J13&lt;75,,SUM(0.8465*(POWER((J13-75),1.42)))))</f>
        <v>0</v>
      </c>
      <c r="L13" s="8">
        <v>433</v>
      </c>
      <c r="M13" s="6">
        <f>IF(L13&lt;220,,IF(L13&lt;220,,SUM(0.14354*(POWER((L13-220),1.4)))))</f>
        <v>261.03839271064413</v>
      </c>
      <c r="N13" s="25" t="s">
        <v>348</v>
      </c>
      <c r="O13" s="26" t="s">
        <v>11</v>
      </c>
      <c r="P13" s="27" t="s">
        <v>489</v>
      </c>
      <c r="Q13" s="6">
        <f>IF((N13*60+P13)&lt;0.1,,IF((N13*60+P13)&gt;305.5,,SUM(0.08713*(POWER((305.5-(N13*60+P13)),1.85)))))</f>
        <v>406.6386138578243</v>
      </c>
      <c r="R13" s="10">
        <f>SUM(E13,G13,I13,K13,M13,Q13)</f>
        <v>1339.9150816369556</v>
      </c>
    </row>
    <row r="14" spans="1:18" ht="12.75">
      <c r="A14" s="15"/>
      <c r="B14" s="4"/>
      <c r="C14" s="19"/>
      <c r="D14" s="5"/>
      <c r="E14" s="6"/>
      <c r="F14" s="5"/>
      <c r="G14" s="6"/>
      <c r="H14" s="5"/>
      <c r="I14" s="6"/>
      <c r="J14" s="7"/>
      <c r="K14" s="6"/>
      <c r="L14" s="8"/>
      <c r="M14" s="6"/>
      <c r="N14" s="25"/>
      <c r="O14" s="26"/>
      <c r="P14" s="27"/>
      <c r="Q14" s="6"/>
      <c r="R14" s="10">
        <f>R9+R10+R11+R12</f>
        <v>6566.800146738039</v>
      </c>
    </row>
    <row r="16" spans="1:18" ht="12.75">
      <c r="A16" s="15"/>
      <c r="B16" s="4" t="s">
        <v>170</v>
      </c>
      <c r="C16" s="19" t="s">
        <v>165</v>
      </c>
      <c r="D16" s="5">
        <v>9.63</v>
      </c>
      <c r="E16" s="6">
        <f>IF(D16&lt;1.5,,IF(D16&lt;1.5,,SUM(51.39*(POWER((D16-1.5),1.05)))))</f>
        <v>463.95268300400267</v>
      </c>
      <c r="F16" s="5">
        <v>0</v>
      </c>
      <c r="G16" s="6">
        <f>IF(F16&lt;10,,IF(F16&lt;10,,SUM(5.33*(POWER((F16-10),1.1)))))</f>
        <v>0</v>
      </c>
      <c r="H16" s="5">
        <v>8.4</v>
      </c>
      <c r="I16" s="6">
        <f>IF(H16&lt;0.1,,IF(H16&gt;11.5,,SUM(58.015*(POWER((11.5-H16),1.81)))))</f>
        <v>449.6814393850755</v>
      </c>
      <c r="J16" s="8">
        <v>0</v>
      </c>
      <c r="K16" s="6">
        <f>IF(J16&lt;75,,IF(J16&lt;75,,SUM(0.8465*(POWER((J16-75),1.42)))))</f>
        <v>0</v>
      </c>
      <c r="L16" s="8">
        <v>481</v>
      </c>
      <c r="M16" s="6">
        <f>IF(L16&lt;220,,IF(L16&lt;220,,SUM(0.14354*(POWER((L16-220),1.4)))))</f>
        <v>346.95220519553436</v>
      </c>
      <c r="N16" s="25" t="s">
        <v>348</v>
      </c>
      <c r="O16" s="26" t="s">
        <v>11</v>
      </c>
      <c r="P16" s="27" t="s">
        <v>503</v>
      </c>
      <c r="Q16" s="6">
        <f>IF((N16*60+P16)&lt;0.1,,IF((N16*60+P16)&gt;305.5,,SUM(0.08713*(POWER((305.5-(N16*60+P16)),1.85)))))</f>
        <v>460.15260261144806</v>
      </c>
      <c r="R16" s="10">
        <f>SUM(E16,G16,I16,K16,M16,Q16)</f>
        <v>1720.7389301960607</v>
      </c>
    </row>
    <row r="17" spans="1:18" ht="12.75">
      <c r="A17" s="15"/>
      <c r="B17" s="4" t="s">
        <v>167</v>
      </c>
      <c r="C17" s="19" t="s">
        <v>165</v>
      </c>
      <c r="D17" s="5">
        <v>8.8</v>
      </c>
      <c r="E17" s="6">
        <f>IF(D17&lt;1.5,,IF(D17&lt;1.5,,SUM(51.39*(POWER((D17-1.5),1.05)))))</f>
        <v>414.3502648820854</v>
      </c>
      <c r="F17" s="5">
        <v>0</v>
      </c>
      <c r="G17" s="6">
        <f>IF(F17&lt;10,,IF(F17&lt;10,,SUM(5.33*(POWER((F17-10),1.1)))))</f>
        <v>0</v>
      </c>
      <c r="H17" s="5">
        <v>8.37</v>
      </c>
      <c r="I17" s="6">
        <f>IF(H17&lt;0.1,,IF(H17&gt;11.5,,SUM(58.015*(POWER((11.5-H17),1.81)))))</f>
        <v>457.58897013024745</v>
      </c>
      <c r="J17" s="7">
        <v>150</v>
      </c>
      <c r="K17" s="6">
        <f>IF(J17&lt;75,,IF(J17&lt;75,,SUM(0.8465*(POWER((J17-75),1.42)))))</f>
        <v>389.2368564555028</v>
      </c>
      <c r="L17" s="7">
        <v>0</v>
      </c>
      <c r="M17" s="6">
        <f>IF(L17&lt;220,,IF(L17&lt;220,,SUM(0.14354*(POWER((L17-220),1.4)))))</f>
        <v>0</v>
      </c>
      <c r="N17" s="25" t="s">
        <v>348</v>
      </c>
      <c r="O17" s="26" t="s">
        <v>11</v>
      </c>
      <c r="P17" s="27" t="s">
        <v>500</v>
      </c>
      <c r="Q17" s="6">
        <f>IF((N17*60+P17)&lt;0.1,,IF((N17*60+P17)&gt;305.5,,SUM(0.08713*(POWER((305.5-(N17*60+P17)),1.85)))))</f>
        <v>364.09064748750086</v>
      </c>
      <c r="R17" s="10">
        <f>SUM(E17,G17,I17,K17,M17,Q17)</f>
        <v>1625.2667389553367</v>
      </c>
    </row>
    <row r="18" spans="1:18" ht="12.75">
      <c r="A18" s="15">
        <v>2</v>
      </c>
      <c r="B18" s="4" t="s">
        <v>169</v>
      </c>
      <c r="C18" s="19" t="s">
        <v>165</v>
      </c>
      <c r="D18" s="5">
        <v>0</v>
      </c>
      <c r="E18" s="6">
        <f>IF(D18&lt;1.5,,IF(D18&lt;1.5,,SUM(51.39*(POWER((D18-1.5),1.05)))))</f>
        <v>0</v>
      </c>
      <c r="F18" s="5">
        <v>46</v>
      </c>
      <c r="G18" s="6">
        <f>IF(F18&lt;10,,IF(F18&lt;10,,SUM(5.33*(POWER((F18-10),1.1)))))</f>
        <v>274.5743472824765</v>
      </c>
      <c r="H18" s="5">
        <v>8.19</v>
      </c>
      <c r="I18" s="6">
        <f>IF(H18&lt;0.1,,IF(H18&gt;11.5,,SUM(58.015*(POWER((11.5-H18),1.81)))))</f>
        <v>506.3245265850825</v>
      </c>
      <c r="J18" s="8">
        <v>0</v>
      </c>
      <c r="K18" s="6">
        <f>IF(J18&lt;75,,IF(J18&lt;75,,SUM(0.8465*(POWER((J18-75),1.42)))))</f>
        <v>0</v>
      </c>
      <c r="L18" s="8">
        <v>449</v>
      </c>
      <c r="M18" s="6">
        <f>IF(L18&lt;220,,IF(L18&lt;220,,SUM(0.14354*(POWER((L18-220),1.4)))))</f>
        <v>288.89672404382287</v>
      </c>
      <c r="N18" s="25" t="s">
        <v>348</v>
      </c>
      <c r="O18" s="26" t="s">
        <v>11</v>
      </c>
      <c r="P18" s="27" t="s">
        <v>502</v>
      </c>
      <c r="Q18" s="6">
        <f>IF((N18*60+P18)&lt;0.1,,IF((N18*60+P18)&gt;305.5,,SUM(0.08713*(POWER((305.5-(N18*60+P18)),1.85)))))</f>
        <v>520.0120949731768</v>
      </c>
      <c r="R18" s="10">
        <f>SUM(E18,G18,I18,K18,M18,Q18)</f>
        <v>1589.8076928845585</v>
      </c>
    </row>
    <row r="19" spans="1:18" ht="12.75">
      <c r="A19" s="15"/>
      <c r="B19" s="4" t="s">
        <v>168</v>
      </c>
      <c r="C19" s="19" t="s">
        <v>165</v>
      </c>
      <c r="D19" s="5">
        <v>7.54</v>
      </c>
      <c r="E19" s="6">
        <f>IF(D19&lt;1.5,,IF(D19&lt;1.5,,SUM(51.39*(POWER((D19-1.5),1.05)))))</f>
        <v>339.5997823541673</v>
      </c>
      <c r="F19" s="5">
        <v>0</v>
      </c>
      <c r="G19" s="6">
        <f>IF(F19&lt;10,,IF(F19&lt;10,,SUM(5.33*(POWER((F19-10),1.1)))))</f>
        <v>0</v>
      </c>
      <c r="H19" s="5">
        <v>9.06</v>
      </c>
      <c r="I19" s="6">
        <f>IF(H19&lt;0.1,,IF(H19&gt;11.5,,SUM(58.015*(POWER((11.5-H19),1.81)))))</f>
        <v>291.55190419903465</v>
      </c>
      <c r="J19" s="8">
        <v>135</v>
      </c>
      <c r="K19" s="6">
        <f>IF(J19&lt;75,,IF(J19&lt;75,,SUM(0.8465*(POWER((J19-75),1.42)))))</f>
        <v>283.53177583089024</v>
      </c>
      <c r="L19" s="8">
        <v>0</v>
      </c>
      <c r="M19" s="6">
        <f>IF(L19&lt;220,,IF(L19&lt;220,,SUM(0.14354*(POWER((L19-220),1.4)))))</f>
        <v>0</v>
      </c>
      <c r="N19" s="25" t="s">
        <v>348</v>
      </c>
      <c r="O19" s="26" t="s">
        <v>11</v>
      </c>
      <c r="P19" s="27" t="s">
        <v>501</v>
      </c>
      <c r="Q19" s="6">
        <f>IF((N19*60+P19)&lt;0.1,,IF((N19*60+P19)&gt;305.5,,SUM(0.08713*(POWER((305.5-(N19*60+P19)),1.85)))))</f>
        <v>596.0152947405071</v>
      </c>
      <c r="R19" s="10">
        <f>SUM(E19,G19,I19,K19,M19,Q19)</f>
        <v>1510.698757124599</v>
      </c>
    </row>
    <row r="20" spans="1:18" ht="12.75">
      <c r="A20" s="15"/>
      <c r="B20" s="4" t="s">
        <v>166</v>
      </c>
      <c r="C20" s="19" t="s">
        <v>165</v>
      </c>
      <c r="D20" s="5">
        <v>0</v>
      </c>
      <c r="E20" s="6">
        <f>IF(D20&lt;1.5,,IF(D20&lt;1.5,,SUM(51.39*(POWER((D20-1.5),1.05)))))</f>
        <v>0</v>
      </c>
      <c r="F20" s="5">
        <v>0</v>
      </c>
      <c r="G20" s="6">
        <f>IF(F20&lt;10,,IF(F20&lt;10,,SUM(5.33*(POWER((F20-10),1.1)))))</f>
        <v>0</v>
      </c>
      <c r="H20" s="5">
        <v>8.07</v>
      </c>
      <c r="I20" s="6">
        <f>IF(H20&lt;0.1,,IF(H20&gt;11.5,,SUM(58.015*(POWER((11.5-H20),1.81)))))</f>
        <v>540.0359279206175</v>
      </c>
      <c r="J20" s="7">
        <v>0</v>
      </c>
      <c r="K20" s="6">
        <f>IF(J20&lt;75,,IF(J20&lt;75,,SUM(0.8465*(POWER((J20-75),1.42)))))</f>
        <v>0</v>
      </c>
      <c r="L20" s="7">
        <v>503</v>
      </c>
      <c r="M20" s="6">
        <f>IF(L20&lt;220,,IF(L20&lt;220,,SUM(0.14354*(POWER((L20-220),1.4)))))</f>
        <v>388.5741911242213</v>
      </c>
      <c r="N20" s="25" t="s">
        <v>467</v>
      </c>
      <c r="O20" s="26" t="s">
        <v>11</v>
      </c>
      <c r="P20" s="27" t="s">
        <v>467</v>
      </c>
      <c r="Q20" s="6">
        <f>IF((N20*60+P20)&lt;0.1,,IF((N20*60+P20)&gt;305.5,,SUM(0.08713*(POWER((305.5-(N20*60+P20)),1.85)))))</f>
        <v>0</v>
      </c>
      <c r="R20" s="10">
        <f>SUM(E20,G20,I20,K20,M20,Q20)</f>
        <v>928.6101190448387</v>
      </c>
    </row>
    <row r="21" spans="1:18" ht="12.75">
      <c r="A21" s="15"/>
      <c r="B21" s="4"/>
      <c r="C21" s="19"/>
      <c r="D21" s="5"/>
      <c r="E21" s="6"/>
      <c r="F21" s="5"/>
      <c r="G21" s="6"/>
      <c r="H21" s="5"/>
      <c r="I21" s="6"/>
      <c r="J21" s="7"/>
      <c r="K21" s="6"/>
      <c r="L21" s="8"/>
      <c r="M21" s="6"/>
      <c r="N21" s="25"/>
      <c r="O21" s="26"/>
      <c r="P21" s="27"/>
      <c r="Q21" s="6"/>
      <c r="R21" s="10">
        <f>R16+R17+R18+R19</f>
        <v>6446.512119160555</v>
      </c>
    </row>
    <row r="22" spans="32:34" ht="12.75">
      <c r="AF22" s="24"/>
      <c r="AG22" s="24"/>
      <c r="AH22" s="24"/>
    </row>
    <row r="23" spans="1:18" ht="12.75">
      <c r="A23" s="15"/>
      <c r="B23" s="4" t="s">
        <v>158</v>
      </c>
      <c r="C23" s="19" t="s">
        <v>82</v>
      </c>
      <c r="D23" s="5">
        <v>10.26</v>
      </c>
      <c r="E23" s="6">
        <f>IF(D23&lt;1.5,,IF(D23&lt;1.5,,SUM(51.39*(POWER((D23-1.5),1.05)))))</f>
        <v>501.77374012197885</v>
      </c>
      <c r="F23" s="5">
        <v>0</v>
      </c>
      <c r="G23" s="6">
        <f>IF(F23&lt;10,,IF(F23&lt;10,,SUM(5.33*(POWER((F23-10),1.1)))))</f>
        <v>0</v>
      </c>
      <c r="H23" s="5">
        <v>8.01</v>
      </c>
      <c r="I23" s="6">
        <f>IF(H23&lt;0.1,,IF(H23&gt;11.5,,SUM(58.015*(POWER((11.5-H23),1.81)))))</f>
        <v>557.255443289989</v>
      </c>
      <c r="J23" s="7">
        <v>164</v>
      </c>
      <c r="K23" s="6">
        <f>IF(J23&lt;75,,IF(J23&lt;75,,SUM(0.8465*(POWER((J23-75),1.42)))))</f>
        <v>496.31885232213443</v>
      </c>
      <c r="L23" s="8">
        <v>0</v>
      </c>
      <c r="M23" s="6">
        <f>IF(L23&lt;220,,IF(L23&lt;220,,SUM(0.14354*(POWER((L23-220),1.4)))))</f>
        <v>0</v>
      </c>
      <c r="N23" s="25" t="s">
        <v>348</v>
      </c>
      <c r="O23" s="26" t="s">
        <v>11</v>
      </c>
      <c r="P23" s="27" t="s">
        <v>496</v>
      </c>
      <c r="Q23" s="6">
        <f>IF((N23*60+P23)&lt;0.1,,IF((N23*60+P23)&gt;305.5,,SUM(0.08713*(POWER((305.5-(N23*60+P23)),1.85)))))</f>
        <v>562.3539154448262</v>
      </c>
      <c r="R23" s="10">
        <f>SUM(E23,G23,I23,K23,M23,Q23)</f>
        <v>2117.7019511789285</v>
      </c>
    </row>
    <row r="24" spans="1:18" ht="12.75">
      <c r="A24" s="15"/>
      <c r="B24" s="4" t="s">
        <v>157</v>
      </c>
      <c r="C24" s="19" t="s">
        <v>82</v>
      </c>
      <c r="D24" s="5">
        <v>8.52</v>
      </c>
      <c r="E24" s="6">
        <f>IF(D24&lt;1.5,,IF(D24&lt;1.5,,SUM(51.39*(POWER((D24-1.5),1.05)))))</f>
        <v>397.6789334862359</v>
      </c>
      <c r="F24" s="5">
        <v>0</v>
      </c>
      <c r="G24" s="6">
        <f>IF(F24&lt;10,,IF(F24&lt;10,,SUM(5.33*(POWER((F24-10),1.1)))))</f>
        <v>0</v>
      </c>
      <c r="H24" s="5">
        <v>8.93</v>
      </c>
      <c r="I24" s="6">
        <f>IF(H24&lt;0.1,,IF(H24&gt;11.5,,SUM(58.015*(POWER((11.5-H24),1.81)))))</f>
        <v>320.2722049975451</v>
      </c>
      <c r="J24" s="7">
        <v>135</v>
      </c>
      <c r="K24" s="6">
        <f>IF(J24&lt;75,,IF(J24&lt;75,,SUM(0.8465*(POWER((J24-75),1.42)))))</f>
        <v>283.53177583089024</v>
      </c>
      <c r="L24" s="8">
        <v>0</v>
      </c>
      <c r="M24" s="6">
        <f>IF(L24&lt;220,,IF(L24&lt;220,,SUM(0.14354*(POWER((L24-220),1.4)))))</f>
        <v>0</v>
      </c>
      <c r="N24" s="25" t="s">
        <v>348</v>
      </c>
      <c r="O24" s="26" t="s">
        <v>11</v>
      </c>
      <c r="P24" s="27" t="s">
        <v>495</v>
      </c>
      <c r="Q24" s="6">
        <f>IF((N24*60+P24)&lt;0.1,,IF((N24*60+P24)&gt;305.5,,SUM(0.08713*(POWER((305.5-(N24*60+P24)),1.85)))))</f>
        <v>578.9802555971086</v>
      </c>
      <c r="R24" s="10">
        <f>SUM(E24,G24,I24,K24,M24,Q24)</f>
        <v>1580.46316991178</v>
      </c>
    </row>
    <row r="25" spans="1:18" ht="12.75">
      <c r="A25" s="15">
        <v>3</v>
      </c>
      <c r="B25" s="4" t="s">
        <v>159</v>
      </c>
      <c r="C25" s="19" t="s">
        <v>82</v>
      </c>
      <c r="D25" s="5">
        <v>0</v>
      </c>
      <c r="E25" s="6">
        <f>IF(D25&lt;1.5,,IF(D25&lt;1.5,,SUM(51.39*(POWER((D25-1.5),1.05)))))</f>
        <v>0</v>
      </c>
      <c r="F25" s="5">
        <v>49</v>
      </c>
      <c r="G25" s="6">
        <f>IF(F25&lt;10,,IF(F25&lt;10,,SUM(5.33*(POWER((F25-10),1.1)))))</f>
        <v>299.84601181338064</v>
      </c>
      <c r="H25" s="5">
        <v>9.31</v>
      </c>
      <c r="I25" s="6">
        <f>IF(H25&lt;0.1,,IF(H25&gt;11.5,,SUM(58.015*(POWER((11.5-H25),1.81)))))</f>
        <v>239.74201127119983</v>
      </c>
      <c r="J25" s="7">
        <v>141</v>
      </c>
      <c r="K25" s="6">
        <f>IF(J25&lt;75,,IF(J25&lt;75,,SUM(0.8465*(POWER((J25-75),1.42)))))</f>
        <v>324.6230478038537</v>
      </c>
      <c r="L25" s="8">
        <v>0</v>
      </c>
      <c r="M25" s="6">
        <f>IF(L25&lt;220,,IF(L25&lt;220,,SUM(0.14354*(POWER((L25-220),1.4)))))</f>
        <v>0</v>
      </c>
      <c r="N25" s="25" t="s">
        <v>348</v>
      </c>
      <c r="O25" s="26" t="s">
        <v>11</v>
      </c>
      <c r="P25" s="27" t="s">
        <v>497</v>
      </c>
      <c r="Q25" s="6">
        <f>IF((N25*60+P25)&lt;0.1,,IF((N25*60+P25)&gt;305.5,,SUM(0.08713*(POWER((305.5-(N25*60+P25)),1.85)))))</f>
        <v>545.8609045061515</v>
      </c>
      <c r="R25" s="10">
        <f>SUM(E25,G25,I25,K25,M25,Q25)</f>
        <v>1410.071975394586</v>
      </c>
    </row>
    <row r="26" spans="1:18" ht="12.75">
      <c r="A26" s="15"/>
      <c r="B26" s="4" t="s">
        <v>160</v>
      </c>
      <c r="C26" s="19" t="s">
        <v>82</v>
      </c>
      <c r="D26" s="5">
        <v>0</v>
      </c>
      <c r="E26" s="6">
        <f>IF(D26&lt;1.5,,IF(D26&lt;1.5,,SUM(51.39*(POWER((D26-1.5),1.05)))))</f>
        <v>0</v>
      </c>
      <c r="F26" s="5">
        <v>51</v>
      </c>
      <c r="G26" s="6">
        <f>IF(F26&lt;10,,IF(F26&lt;10,,SUM(5.33*(POWER((F26-10),1.1)))))</f>
        <v>316.8031210061251</v>
      </c>
      <c r="H26" s="5">
        <v>8.76</v>
      </c>
      <c r="I26" s="6">
        <f>IF(H26&lt;0.1,,IF(H26&gt;11.5,,SUM(58.015*(POWER((11.5-H26),1.81)))))</f>
        <v>359.6406842541959</v>
      </c>
      <c r="J26" s="7">
        <v>0</v>
      </c>
      <c r="K26" s="6">
        <f>IF(J26&lt;75,,IF(J26&lt;75,,SUM(0.8465*(POWER((J26-75),1.42)))))</f>
        <v>0</v>
      </c>
      <c r="L26" s="8">
        <v>434</v>
      </c>
      <c r="M26" s="6">
        <f>IF(L26&lt;220,,IF(L26&lt;220,,SUM(0.14354*(POWER((L26-220),1.4)))))</f>
        <v>262.755747533431</v>
      </c>
      <c r="N26" s="25" t="s">
        <v>348</v>
      </c>
      <c r="O26" s="26" t="s">
        <v>11</v>
      </c>
      <c r="P26" s="27" t="s">
        <v>499</v>
      </c>
      <c r="Q26" s="6">
        <f>IF((N26*60+P26)&lt;0.1,,IF((N26*60+P26)&gt;305.5,,SUM(0.08713*(POWER((305.5-(N26*60+P26)),1.85)))))</f>
        <v>317.05589692091337</v>
      </c>
      <c r="R26" s="10">
        <f>SUM(E26,G26,I26,K26,M26,Q26)</f>
        <v>1256.2554497146652</v>
      </c>
    </row>
    <row r="27" spans="1:18" ht="12.75">
      <c r="A27" s="15"/>
      <c r="B27" s="4" t="s">
        <v>273</v>
      </c>
      <c r="C27" s="19" t="s">
        <v>82</v>
      </c>
      <c r="D27" s="5">
        <v>0</v>
      </c>
      <c r="E27" s="6">
        <f>IF(D27&lt;1.5,,IF(D27&lt;1.5,,SUM(51.39*(POWER((D27-1.5),1.05)))))</f>
        <v>0</v>
      </c>
      <c r="F27" s="5">
        <v>41</v>
      </c>
      <c r="G27" s="6">
        <f>IF(F27&lt;10,,IF(F27&lt;10,,SUM(5.33*(POWER((F27-10),1.1)))))</f>
        <v>232.929809898486</v>
      </c>
      <c r="H27" s="5">
        <v>8.63</v>
      </c>
      <c r="I27" s="6">
        <f>IF(H27&lt;0.1,,IF(H27&gt;11.5,,SUM(58.015*(POWER((11.5-H27),1.81)))))</f>
        <v>391.11685283256634</v>
      </c>
      <c r="J27" s="7">
        <v>0</v>
      </c>
      <c r="K27" s="6">
        <f>IF(J27&lt;75,,IF(J27&lt;75,,SUM(0.8465*(POWER((J27-75),1.42)))))</f>
        <v>0</v>
      </c>
      <c r="L27" s="8">
        <v>416</v>
      </c>
      <c r="M27" s="6">
        <f>IF(L27&lt;220,,IF(L27&lt;220,,SUM(0.14354*(POWER((L27-220),1.4)))))</f>
        <v>232.34398927886542</v>
      </c>
      <c r="N27" s="25" t="s">
        <v>348</v>
      </c>
      <c r="O27" s="26" t="s">
        <v>11</v>
      </c>
      <c r="P27" s="27" t="s">
        <v>498</v>
      </c>
      <c r="Q27" s="6">
        <f>IF((N27*60+P27)&lt;0.1,,IF((N27*60+P27)&gt;305.5,,SUM(0.08713*(POWER((305.5-(N27*60+P27)),1.85)))))</f>
        <v>292.8117072516846</v>
      </c>
      <c r="R27" s="10">
        <f>SUM(E27,G27,I27,K27,M27,Q27)</f>
        <v>1149.2023592616024</v>
      </c>
    </row>
    <row r="28" spans="1:18" ht="12.75">
      <c r="A28" s="15"/>
      <c r="B28" s="4"/>
      <c r="C28" s="19"/>
      <c r="D28" s="5"/>
      <c r="E28" s="6"/>
      <c r="F28" s="5"/>
      <c r="G28" s="6"/>
      <c r="H28" s="5"/>
      <c r="I28" s="6"/>
      <c r="J28" s="7"/>
      <c r="K28" s="6"/>
      <c r="L28" s="8"/>
      <c r="M28" s="6"/>
      <c r="N28" s="25"/>
      <c r="O28" s="26"/>
      <c r="P28" s="27"/>
      <c r="Q28" s="6"/>
      <c r="R28" s="10">
        <f>R23+R24+R25+R26</f>
        <v>6364.492546199959</v>
      </c>
    </row>
    <row r="29" spans="1:10" ht="12.75">
      <c r="A29" s="11"/>
      <c r="C29" s="21"/>
      <c r="J29" s="12"/>
    </row>
    <row r="30" spans="1:18" ht="12.75">
      <c r="A30" s="15"/>
      <c r="B30" s="4" t="s">
        <v>42</v>
      </c>
      <c r="C30" s="19" t="s">
        <v>37</v>
      </c>
      <c r="D30" s="5">
        <v>9.74</v>
      </c>
      <c r="E30" s="6">
        <f>IF(D30&lt;1.5,,IF(D30&lt;1.5,,SUM(51.39*(POWER((D30-1.5),1.05)))))</f>
        <v>470.5461127162978</v>
      </c>
      <c r="F30" s="5">
        <v>0</v>
      </c>
      <c r="G30" s="6">
        <f>IF(F30&lt;10,,IF(F30&lt;10,,SUM(5.33*(POWER((F30-10),1.1)))))</f>
        <v>0</v>
      </c>
      <c r="H30" s="5">
        <v>8.1</v>
      </c>
      <c r="I30" s="6">
        <f>IF(H30&lt;0.1,,IF(H30&gt;11.5,,SUM(58.015*(POWER((11.5-H30),1.81)))))</f>
        <v>531.5169717322173</v>
      </c>
      <c r="J30" s="8">
        <v>0</v>
      </c>
      <c r="K30" s="6">
        <f>IF(J30&lt;75,,IF(J30&lt;75,,SUM(0.8465*(POWER((J30-75),1.42)))))</f>
        <v>0</v>
      </c>
      <c r="L30" s="8">
        <v>442</v>
      </c>
      <c r="M30" s="6">
        <f>IF(L30&lt;220,,IF(L30&lt;220,,SUM(0.14354*(POWER((L30-220),1.4)))))</f>
        <v>276.60950923175017</v>
      </c>
      <c r="N30" s="25" t="s">
        <v>348</v>
      </c>
      <c r="O30" s="26" t="s">
        <v>11</v>
      </c>
      <c r="P30" s="27" t="s">
        <v>471</v>
      </c>
      <c r="Q30" s="6">
        <f>IF((N30*60+P30)&lt;0.1,,IF((N30*60+P30)&gt;305.5,,SUM(0.08713*(POWER((305.5-(N30*60+P30)),1.85)))))</f>
        <v>575.6738742970582</v>
      </c>
      <c r="R30" s="10">
        <f>SUM(E30,G30,I30,K30,M30,Q30)</f>
        <v>1854.3464679773233</v>
      </c>
    </row>
    <row r="31" spans="1:18" ht="12.75">
      <c r="A31" s="15"/>
      <c r="B31" s="4" t="s">
        <v>41</v>
      </c>
      <c r="C31" s="19" t="s">
        <v>37</v>
      </c>
      <c r="D31" s="5">
        <v>0</v>
      </c>
      <c r="E31" s="6">
        <f>IF(D31&lt;1.5,,IF(D31&lt;1.5,,SUM(51.39*(POWER((D31-1.5),1.05)))))</f>
        <v>0</v>
      </c>
      <c r="F31" s="5">
        <v>59</v>
      </c>
      <c r="G31" s="6">
        <f>IF(F31&lt;10,,IF(F31&lt;10,,SUM(5.33*(POWER((F31-10),1.1)))))</f>
        <v>385.4276766136494</v>
      </c>
      <c r="H31" s="5">
        <v>8.56</v>
      </c>
      <c r="I31" s="6">
        <f>IF(H31&lt;0.1,,IF(H31&gt;11.5,,SUM(58.015*(POWER((11.5-H31),1.81)))))</f>
        <v>408.55352752309705</v>
      </c>
      <c r="J31" s="7">
        <v>0</v>
      </c>
      <c r="K31" s="6">
        <f>IF(J31&lt;75,,IF(J31&lt;75,,SUM(0.8465*(POWER((J31-75),1.42)))))</f>
        <v>0</v>
      </c>
      <c r="L31" s="7">
        <v>458</v>
      </c>
      <c r="M31" s="6">
        <f>IF(L31&lt;220,,IF(L31&lt;220,,SUM(0.14354*(POWER((L31-220),1.4)))))</f>
        <v>304.91632849251397</v>
      </c>
      <c r="N31" s="25" t="s">
        <v>348</v>
      </c>
      <c r="O31" s="26" t="s">
        <v>11</v>
      </c>
      <c r="P31" s="27" t="s">
        <v>470</v>
      </c>
      <c r="Q31" s="6">
        <f>IF((N31*60+P31)&lt;0.1,,IF((N31*60+P31)&gt;305.5,,SUM(0.08713*(POWER((305.5-(N31*60+P31)),1.85)))))</f>
        <v>397.2290050575975</v>
      </c>
      <c r="R31" s="10">
        <f>SUM(E31,G31,I31,K31,M31,Q31)</f>
        <v>1496.126537686858</v>
      </c>
    </row>
    <row r="32" spans="1:18" ht="12.75">
      <c r="A32" s="15">
        <v>4</v>
      </c>
      <c r="B32" s="4" t="s">
        <v>39</v>
      </c>
      <c r="C32" s="19" t="s">
        <v>37</v>
      </c>
      <c r="D32" s="5">
        <v>0</v>
      </c>
      <c r="E32" s="6">
        <f>IF(D32&lt;1.5,,IF(D32&lt;1.5,,SUM(51.39*(POWER((D32-1.5),1.05)))))</f>
        <v>0</v>
      </c>
      <c r="F32" s="5">
        <v>51</v>
      </c>
      <c r="G32" s="6">
        <f>IF(F32&lt;10,,IF(F32&lt;10,,SUM(5.33*(POWER((F32-10),1.1)))))</f>
        <v>316.8031210061251</v>
      </c>
      <c r="H32" s="5">
        <v>8.77</v>
      </c>
      <c r="I32" s="6">
        <f>IF(H32&lt;0.1,,IF(H32&gt;11.5,,SUM(58.015*(POWER((11.5-H32),1.81)))))</f>
        <v>357.26846802874815</v>
      </c>
      <c r="J32" s="8">
        <v>147</v>
      </c>
      <c r="K32" s="6">
        <f>IF(J32&lt;75,,IF(J32&lt;75,,SUM(0.8465*(POWER((J32-75),1.42)))))</f>
        <v>367.31537504735894</v>
      </c>
      <c r="L32" s="8">
        <v>0</v>
      </c>
      <c r="M32" s="6">
        <f>IF(L32&lt;220,,IF(L32&lt;220,,SUM(0.14354*(POWER((L32-220),1.4)))))</f>
        <v>0</v>
      </c>
      <c r="N32" s="25" t="s">
        <v>348</v>
      </c>
      <c r="O32" s="26" t="s">
        <v>11</v>
      </c>
      <c r="P32" s="27" t="s">
        <v>468</v>
      </c>
      <c r="Q32" s="6">
        <f>IF((N32*60+P32)&lt;0.1,,IF((N32*60+P32)&gt;305.5,,SUM(0.08713*(POWER((305.5-(N32*60+P32)),1.85)))))</f>
        <v>305.78256599106305</v>
      </c>
      <c r="R32" s="10">
        <f>SUM(E32,G32,I32,K32,M32,Q32)</f>
        <v>1347.1695300732954</v>
      </c>
    </row>
    <row r="33" spans="1:18" ht="12.75">
      <c r="A33" s="15"/>
      <c r="B33" s="4" t="s">
        <v>38</v>
      </c>
      <c r="C33" s="19" t="s">
        <v>37</v>
      </c>
      <c r="D33" s="5">
        <v>8</v>
      </c>
      <c r="E33" s="6">
        <f>IF(D33&lt;1.5,,IF(D33&lt;1.5,,SUM(51.39*(POWER((D33-1.5),1.05)))))</f>
        <v>366.8070229551974</v>
      </c>
      <c r="F33" s="5">
        <v>0</v>
      </c>
      <c r="G33" s="6">
        <f>IF(F33&lt;10,,IF(F33&lt;10,,SUM(5.33*(POWER((F33-10),1.1)))))</f>
        <v>0</v>
      </c>
      <c r="H33" s="5">
        <v>9.01</v>
      </c>
      <c r="I33" s="6">
        <f>IF(H33&lt;0.1,,IF(H33&gt;11.5,,SUM(58.015*(POWER((11.5-H33),1.81)))))</f>
        <v>302.45524126475436</v>
      </c>
      <c r="J33" s="7">
        <v>138</v>
      </c>
      <c r="K33" s="6">
        <f>IF(J33&lt;75,,IF(J33&lt;75,,SUM(0.8465*(POWER((J33-75),1.42)))))</f>
        <v>303.8719009255697</v>
      </c>
      <c r="L33" s="7">
        <v>0</v>
      </c>
      <c r="M33" s="6">
        <f>IF(L33&lt;220,,IF(L33&lt;220,,SUM(0.14354*(POWER((L33-220),1.4)))))</f>
        <v>0</v>
      </c>
      <c r="N33" s="25" t="s">
        <v>348</v>
      </c>
      <c r="O33" s="26" t="s">
        <v>11</v>
      </c>
      <c r="P33" s="27" t="s">
        <v>466</v>
      </c>
      <c r="Q33" s="6">
        <f>IF((N33*60+P33)&lt;0.1,,IF((N33*60+P33)&gt;305.5,,SUM(0.08713*(POWER((305.5-(N33*60+P33)),1.85)))))</f>
        <v>336.9296196352976</v>
      </c>
      <c r="R33" s="10">
        <f>SUM(E33,G33,I33,K33,M33,Q33)</f>
        <v>1310.0637847808189</v>
      </c>
    </row>
    <row r="34" spans="1:18" ht="12.75">
      <c r="A34" s="15"/>
      <c r="B34" s="4" t="s">
        <v>40</v>
      </c>
      <c r="C34" s="19" t="s">
        <v>37</v>
      </c>
      <c r="D34" s="5">
        <v>7.8</v>
      </c>
      <c r="E34" s="6">
        <f>IF(D34&lt;1.5,,IF(D34&lt;1.5,,SUM(51.39*(POWER((D34-1.5),1.05)))))</f>
        <v>354.96554061418175</v>
      </c>
      <c r="F34" s="5">
        <v>0</v>
      </c>
      <c r="G34" s="6">
        <f>IF(F34&lt;10,,IF(F34&lt;10,,SUM(5.33*(POWER((F34-10),1.1)))))</f>
        <v>0</v>
      </c>
      <c r="H34" s="5">
        <v>8.8</v>
      </c>
      <c r="I34" s="6">
        <f>IF(H34&lt;0.1,,IF(H34&gt;11.5,,SUM(58.015*(POWER((11.5-H34),1.81)))))</f>
        <v>350.1940071124267</v>
      </c>
      <c r="J34" s="8">
        <v>130</v>
      </c>
      <c r="K34" s="6">
        <f>IF(J34&lt;75,,IF(J34&lt;75,,SUM(0.8465*(POWER((J34-75),1.42)))))</f>
        <v>250.57744780652234</v>
      </c>
      <c r="L34" s="8">
        <v>0</v>
      </c>
      <c r="M34" s="6">
        <f>IF(L34&lt;220,,IF(L34&lt;220,,SUM(0.14354*(POWER((L34-220),1.4)))))</f>
        <v>0</v>
      </c>
      <c r="N34" s="25" t="s">
        <v>348</v>
      </c>
      <c r="O34" s="26" t="s">
        <v>11</v>
      </c>
      <c r="P34" s="27" t="s">
        <v>469</v>
      </c>
      <c r="Q34" s="6">
        <f>IF((N34*60+P34)&lt;0.1,,IF((N34*60+P34)&gt;305.5,,SUM(0.08713*(POWER((305.5-(N34*60+P34)),1.85)))))</f>
        <v>264.3021315223247</v>
      </c>
      <c r="R34" s="10">
        <f>SUM(E34,G34,I34,K34,M34,Q34)</f>
        <v>1220.0391270554555</v>
      </c>
    </row>
    <row r="35" spans="1:18" ht="12.75">
      <c r="A35" s="15"/>
      <c r="B35" s="4"/>
      <c r="C35" s="19"/>
      <c r="D35" s="5"/>
      <c r="E35" s="6"/>
      <c r="F35" s="5"/>
      <c r="G35" s="6"/>
      <c r="H35" s="5"/>
      <c r="I35" s="6"/>
      <c r="J35" s="7"/>
      <c r="K35" s="6"/>
      <c r="L35" s="8"/>
      <c r="M35" s="6"/>
      <c r="N35" s="25"/>
      <c r="O35" s="26"/>
      <c r="P35" s="27"/>
      <c r="Q35" s="6"/>
      <c r="R35" s="10">
        <f>R30+R31+R32+R33</f>
        <v>6007.706320518295</v>
      </c>
    </row>
    <row r="37" spans="1:18" ht="12.75">
      <c r="A37" s="15"/>
      <c r="B37" s="4" t="s">
        <v>93</v>
      </c>
      <c r="C37" s="19" t="s">
        <v>87</v>
      </c>
      <c r="D37" s="5">
        <v>10.42</v>
      </c>
      <c r="E37" s="6">
        <f>IF(D37&lt;1.5,,IF(D37&lt;1.5,,SUM(51.39*(POWER((D37-1.5),1.05)))))</f>
        <v>511.4011670511961</v>
      </c>
      <c r="F37" s="5">
        <v>0</v>
      </c>
      <c r="G37" s="6">
        <f>IF(F37&lt;10,,IF(F37&lt;10,,SUM(5.33*(POWER((F37-10),1.1)))))</f>
        <v>0</v>
      </c>
      <c r="H37" s="5">
        <v>8.23</v>
      </c>
      <c r="I37" s="6">
        <f>IF(H37&lt;0.1,,IF(H37&gt;11.5,,SUM(58.015*(POWER((11.5-H37),1.81)))))</f>
        <v>495.30387865544924</v>
      </c>
      <c r="J37" s="7">
        <v>153</v>
      </c>
      <c r="K37" s="6">
        <f>IF(J37&lt;75,,IF(J37&lt;75,,SUM(0.8465*(POWER((J37-75),1.42)))))</f>
        <v>411.52980864715255</v>
      </c>
      <c r="L37" s="8">
        <v>0</v>
      </c>
      <c r="M37" s="6">
        <f>IF(L37&lt;220,,IF(L37&lt;220,,SUM(0.14354*(POWER((L37-220),1.4)))))</f>
        <v>0</v>
      </c>
      <c r="N37" s="25" t="s">
        <v>348</v>
      </c>
      <c r="O37" s="26" t="s">
        <v>11</v>
      </c>
      <c r="P37" s="27" t="s">
        <v>460</v>
      </c>
      <c r="Q37" s="6">
        <f>IF((N37*60+P37)&lt;0.1,,IF((N37*60+P37)&gt;305.5,,SUM(0.08713*(POWER((305.5-(N37*60+P37)),1.85)))))</f>
        <v>369.5340145364912</v>
      </c>
      <c r="R37" s="10">
        <f>SUM(E37,G37,I37,K37,M37,Q37)</f>
        <v>1787.768868890289</v>
      </c>
    </row>
    <row r="38" spans="1:18" ht="12.75">
      <c r="A38" s="15"/>
      <c r="B38" s="4" t="s">
        <v>97</v>
      </c>
      <c r="C38" s="19" t="s">
        <v>87</v>
      </c>
      <c r="D38" s="5">
        <v>0</v>
      </c>
      <c r="E38" s="6">
        <f>IF(D38&lt;1.5,,IF(D38&lt;1.5,,SUM(51.39*(POWER((D38-1.5),1.05)))))</f>
        <v>0</v>
      </c>
      <c r="F38" s="5">
        <v>50</v>
      </c>
      <c r="G38" s="6">
        <f>IF(F38&lt;10,,IF(F38&lt;10,,SUM(5.33*(POWER((F38-10),1.1)))))</f>
        <v>308.31396717299845</v>
      </c>
      <c r="H38" s="5">
        <v>7.92</v>
      </c>
      <c r="I38" s="6">
        <f>IF(H38&lt;0.1,,IF(H38&gt;11.5,,SUM(58.015*(POWER((11.5-H38),1.81)))))</f>
        <v>583.5372371354347</v>
      </c>
      <c r="J38" s="7">
        <v>0</v>
      </c>
      <c r="K38" s="6">
        <f>IF(J38&lt;75,,IF(J38&lt;75,,SUM(0.8465*(POWER((J38-75),1.42)))))</f>
        <v>0</v>
      </c>
      <c r="L38" s="8">
        <v>468</v>
      </c>
      <c r="M38" s="6">
        <f>IF(L38&lt;220,,IF(L38&lt;220,,SUM(0.14354*(POWER((L38-220),1.4)))))</f>
        <v>323.0020621768615</v>
      </c>
      <c r="N38" s="25" t="s">
        <v>348</v>
      </c>
      <c r="O38" s="26" t="s">
        <v>11</v>
      </c>
      <c r="P38" s="27" t="s">
        <v>480</v>
      </c>
      <c r="Q38" s="6">
        <f>IF((N38*60+P38)&lt;0.1,,IF((N38*60+P38)&gt;305.5,,SUM(0.08713*(POWER((305.5-(N38*60+P38)),1.85)))))</f>
        <v>414.72812907255036</v>
      </c>
      <c r="R38" s="10">
        <f>SUM(E38,G38,I38,K38,M38,Q38)</f>
        <v>1629.581395557845</v>
      </c>
    </row>
    <row r="39" spans="1:18" ht="12.75">
      <c r="A39" s="15">
        <v>5</v>
      </c>
      <c r="B39" s="4" t="s">
        <v>95</v>
      </c>
      <c r="C39" s="19" t="s">
        <v>87</v>
      </c>
      <c r="D39" s="5">
        <v>8.34</v>
      </c>
      <c r="E39" s="6">
        <f>IF(D39&lt;1.5,,IF(D39&lt;1.5,,SUM(51.39*(POWER((D39-1.5),1.05)))))</f>
        <v>386.979112699427</v>
      </c>
      <c r="F39" s="5">
        <v>0</v>
      </c>
      <c r="G39" s="6">
        <f>IF(F39&lt;10,,IF(F39&lt;10,,SUM(5.33*(POWER((F39-10),1.1)))))</f>
        <v>0</v>
      </c>
      <c r="H39" s="5">
        <v>8.63</v>
      </c>
      <c r="I39" s="6">
        <f>IF(H39&lt;0.1,,IF(H39&gt;11.5,,SUM(58.015*(POWER((11.5-H39),1.81)))))</f>
        <v>391.11685283256634</v>
      </c>
      <c r="J39" s="7">
        <v>141</v>
      </c>
      <c r="K39" s="6">
        <f>IF(J39&lt;75,,IF(J39&lt;75,,SUM(0.8465*(POWER((J39-75),1.42)))))</f>
        <v>324.6230478038537</v>
      </c>
      <c r="L39" s="8">
        <v>0</v>
      </c>
      <c r="M39" s="6">
        <f>IF(L39&lt;220,,IF(L39&lt;220,,SUM(0.14354*(POWER((L39-220),1.4)))))</f>
        <v>0</v>
      </c>
      <c r="N39" s="25" t="s">
        <v>473</v>
      </c>
      <c r="O39" s="26" t="s">
        <v>11</v>
      </c>
      <c r="P39" s="27" t="s">
        <v>478</v>
      </c>
      <c r="Q39" s="6">
        <f>IF((N39*60+P39)&lt;0.1,,IF((N39*60+P39)&gt;305.5,,SUM(0.08713*(POWER((305.5-(N39*60+P39)),1.85)))))</f>
        <v>166.85862217428817</v>
      </c>
      <c r="R39" s="10">
        <f>SUM(E39,G39,I39,K39,M39,Q39)</f>
        <v>1269.5776355101352</v>
      </c>
    </row>
    <row r="40" spans="1:18" ht="12.75">
      <c r="A40" s="15"/>
      <c r="B40" s="4" t="s">
        <v>96</v>
      </c>
      <c r="C40" s="19" t="s">
        <v>87</v>
      </c>
      <c r="D40" s="5">
        <v>0</v>
      </c>
      <c r="E40" s="6">
        <f>IF(D40&lt;1.5,,IF(D40&lt;1.5,,SUM(51.39*(POWER((D40-1.5),1.05)))))</f>
        <v>0</v>
      </c>
      <c r="F40" s="5">
        <v>51</v>
      </c>
      <c r="G40" s="6">
        <f>IF(F40&lt;10,,IF(F40&lt;10,,SUM(5.33*(POWER((F40-10),1.1)))))</f>
        <v>316.8031210061251</v>
      </c>
      <c r="H40" s="5">
        <v>8.7</v>
      </c>
      <c r="I40" s="6">
        <f>IF(H40&lt;0.1,,IF(H40&gt;11.5,,SUM(58.015*(POWER((11.5-H40),1.81)))))</f>
        <v>374.0212982170077</v>
      </c>
      <c r="J40" s="7">
        <v>141</v>
      </c>
      <c r="K40" s="6">
        <f>IF(J40&lt;75,,IF(J40&lt;75,,SUM(0.8465*(POWER((J40-75),1.42)))))</f>
        <v>324.6230478038537</v>
      </c>
      <c r="L40" s="8">
        <v>0</v>
      </c>
      <c r="M40" s="6">
        <f>IF(L40&lt;220,,IF(L40&lt;220,,SUM(0.14354*(POWER((L40-220),1.4)))))</f>
        <v>0</v>
      </c>
      <c r="N40" s="25" t="s">
        <v>348</v>
      </c>
      <c r="O40" s="26" t="s">
        <v>11</v>
      </c>
      <c r="P40" s="27" t="s">
        <v>479</v>
      </c>
      <c r="Q40" s="6">
        <f>IF((N40*60+P40)&lt;0.1,,IF((N40*60+P40)&gt;305.5,,SUM(0.08713*(POWER((305.5-(N40*60+P40)),1.85)))))</f>
        <v>237.322885276458</v>
      </c>
      <c r="R40" s="10">
        <f>SUM(E40,G40,I40,K40,M40,Q40)</f>
        <v>1252.7703523034445</v>
      </c>
    </row>
    <row r="41" spans="1:18" ht="12.75">
      <c r="A41" s="15"/>
      <c r="B41" s="4" t="s">
        <v>94</v>
      </c>
      <c r="C41" s="19" t="s">
        <v>87</v>
      </c>
      <c r="D41" s="5">
        <v>0</v>
      </c>
      <c r="E41" s="6">
        <f>IF(D41&lt;1.5,,IF(D41&lt;1.5,,SUM(51.39*(POWER((D41-1.5),1.05)))))</f>
        <v>0</v>
      </c>
      <c r="F41" s="5">
        <v>39</v>
      </c>
      <c r="G41" s="6">
        <f>IF(F41&lt;10,,IF(F41&lt;10,,SUM(5.33*(POWER((F41-10),1.1)))))</f>
        <v>216.45369640771116</v>
      </c>
      <c r="H41" s="5">
        <v>8.77</v>
      </c>
      <c r="I41" s="6">
        <f>IF(H41&lt;0.1,,IF(H41&gt;11.5,,SUM(58.015*(POWER((11.5-H41),1.81)))))</f>
        <v>357.26846802874815</v>
      </c>
      <c r="J41" s="7">
        <v>0</v>
      </c>
      <c r="K41" s="6">
        <f>IF(J41&lt;75,,IF(J41&lt;75,,SUM(0.8465*(POWER((J41-75),1.42)))))</f>
        <v>0</v>
      </c>
      <c r="L41" s="8">
        <v>391</v>
      </c>
      <c r="M41" s="6">
        <f>IF(L41&lt;220,,IF(L41&lt;220,,SUM(0.14354*(POWER((L41-220),1.4)))))</f>
        <v>191.9408865602453</v>
      </c>
      <c r="N41" s="25" t="s">
        <v>473</v>
      </c>
      <c r="O41" s="26" t="s">
        <v>11</v>
      </c>
      <c r="P41" s="27" t="s">
        <v>477</v>
      </c>
      <c r="Q41" s="6">
        <f>IF((N41*60+P41)&lt;0.1,,IF((N41*60+P41)&gt;305.5,,SUM(0.08713*(POWER((305.5-(N41*60+P41)),1.85)))))</f>
        <v>165.97698631493034</v>
      </c>
      <c r="R41" s="10">
        <f>SUM(E41,G41,I41,K41,M41,Q41)</f>
        <v>931.6400373116348</v>
      </c>
    </row>
    <row r="42" spans="1:18" ht="12.75">
      <c r="A42" s="15"/>
      <c r="B42" s="4"/>
      <c r="C42" s="19"/>
      <c r="D42" s="5"/>
      <c r="E42" s="6"/>
      <c r="F42" s="5"/>
      <c r="G42" s="6"/>
      <c r="H42" s="5"/>
      <c r="I42" s="6"/>
      <c r="J42" s="7"/>
      <c r="K42" s="6"/>
      <c r="L42" s="8"/>
      <c r="M42" s="6"/>
      <c r="N42" s="25"/>
      <c r="O42" s="26"/>
      <c r="P42" s="27"/>
      <c r="Q42" s="6"/>
      <c r="R42" s="10">
        <f>R37+R38+R39+R40</f>
        <v>5939.698252261714</v>
      </c>
    </row>
    <row r="43" spans="14:16" ht="12.75">
      <c r="N43"/>
      <c r="O43"/>
      <c r="P43"/>
    </row>
    <row r="44" spans="1:18" ht="12.75">
      <c r="A44" s="15"/>
      <c r="B44" s="4" t="s">
        <v>57</v>
      </c>
      <c r="C44" s="19" t="s">
        <v>56</v>
      </c>
      <c r="D44" s="5">
        <v>8.45</v>
      </c>
      <c r="E44" s="6">
        <f>IF(D44&lt;1.5,,IF(D44&lt;1.5,,SUM(51.39*(POWER((D44-1.5),1.05)))))</f>
        <v>393.51624232402634</v>
      </c>
      <c r="F44" s="5">
        <v>0</v>
      </c>
      <c r="G44" s="6">
        <f>IF(F44&lt;10,,IF(F44&lt;10,,SUM(5.33*(POWER((F44-10),1.1)))))</f>
        <v>0</v>
      </c>
      <c r="H44" s="5">
        <v>8.1</v>
      </c>
      <c r="I44" s="6">
        <f>IF(H44&lt;0.1,,IF(H44&gt;11.5,,SUM(58.015*(POWER((11.5-H44),1.81)))))</f>
        <v>531.5169717322173</v>
      </c>
      <c r="J44" s="7">
        <v>144</v>
      </c>
      <c r="K44" s="6">
        <f>IF(J44&lt;75,,IF(J44&lt;75,,SUM(0.8465*(POWER((J44-75),1.42)))))</f>
        <v>345.77426855123963</v>
      </c>
      <c r="L44" s="8">
        <v>0</v>
      </c>
      <c r="M44" s="6">
        <f>IF(L44&lt;220,,IF(L44&lt;220,,SUM(0.14354*(POWER((L44-220),1.4)))))</f>
        <v>0</v>
      </c>
      <c r="N44" s="25" t="s">
        <v>348</v>
      </c>
      <c r="O44" s="26" t="s">
        <v>11</v>
      </c>
      <c r="P44" s="27" t="s">
        <v>472</v>
      </c>
      <c r="Q44" s="6">
        <f>IF((N44*60+P44)&lt;0.1,,IF((N44*60+P44)&gt;305.5,,SUM(0.08713*(POWER((305.5-(N44*60+P44)),1.85)))))</f>
        <v>557.0118614030287</v>
      </c>
      <c r="R44" s="10">
        <f>SUM(E44,G44,I44,K44,M44,Q44)</f>
        <v>1827.819344010512</v>
      </c>
    </row>
    <row r="45" spans="1:18" ht="12.75">
      <c r="A45" s="15"/>
      <c r="B45" s="4" t="s">
        <v>61</v>
      </c>
      <c r="C45" s="19" t="s">
        <v>56</v>
      </c>
      <c r="D45" s="5">
        <v>0</v>
      </c>
      <c r="E45" s="6">
        <f>IF(D45&lt;1.5,,IF(D45&lt;1.5,,SUM(51.39*(POWER((D45-1.5),1.05)))))</f>
        <v>0</v>
      </c>
      <c r="F45" s="5">
        <v>48</v>
      </c>
      <c r="G45" s="6">
        <f>IF(F45&lt;10,,IF(F45&lt;10,,SUM(5.33*(POWER((F45-10),1.1)))))</f>
        <v>291.39974360182003</v>
      </c>
      <c r="H45" s="5">
        <v>8.93</v>
      </c>
      <c r="I45" s="6">
        <f>IF(H45&lt;0.1,,IF(H45&gt;11.5,,SUM(58.015*(POWER((11.5-H45),1.81)))))</f>
        <v>320.2722049975451</v>
      </c>
      <c r="J45" s="7">
        <v>0</v>
      </c>
      <c r="K45" s="6">
        <f>IF(J45&lt;75,,IF(J45&lt;75,,SUM(0.8465*(POWER((J45-75),1.42)))))</f>
        <v>0</v>
      </c>
      <c r="L45" s="8">
        <v>427</v>
      </c>
      <c r="M45" s="6">
        <f>IF(L45&lt;220,,IF(L45&lt;220,,SUM(0.14354*(POWER((L45-220),1.4)))))</f>
        <v>250.80224839007897</v>
      </c>
      <c r="N45" s="25" t="s">
        <v>348</v>
      </c>
      <c r="O45" s="26" t="s">
        <v>11</v>
      </c>
      <c r="P45" s="27" t="s">
        <v>349</v>
      </c>
      <c r="Q45" s="6">
        <f>IF((N45*60+P45)&lt;0.1,,IF((N45*60+P45)&gt;305.5,,SUM(0.08713*(POWER((305.5-(N45*60+P45)),1.85)))))</f>
        <v>579.164198525283</v>
      </c>
      <c r="R45" s="10">
        <f>SUM(E45,G45,I45,K45,M45,Q45)</f>
        <v>1441.638395514727</v>
      </c>
    </row>
    <row r="46" spans="1:18" ht="12.75">
      <c r="A46" s="15">
        <v>6</v>
      </c>
      <c r="B46" s="4" t="s">
        <v>58</v>
      </c>
      <c r="C46" s="19" t="s">
        <v>56</v>
      </c>
      <c r="D46" s="5">
        <v>0</v>
      </c>
      <c r="E46" s="6">
        <f>IF(D46&lt;1.5,,IF(D46&lt;1.5,,SUM(51.39*(POWER((D46-1.5),1.05)))))</f>
        <v>0</v>
      </c>
      <c r="F46" s="5">
        <v>71</v>
      </c>
      <c r="G46" s="6">
        <f>IF(F46&lt;10,,IF(F46&lt;10,,SUM(5.33*(POWER((F46-10),1.1)))))</f>
        <v>490.444679508605</v>
      </c>
      <c r="H46" s="5">
        <v>8.77</v>
      </c>
      <c r="I46" s="6">
        <f>IF(H46&lt;0.1,,IF(H46&gt;11.5,,SUM(58.015*(POWER((11.5-H46),1.81)))))</f>
        <v>357.26846802874815</v>
      </c>
      <c r="J46" s="7">
        <v>135</v>
      </c>
      <c r="K46" s="6">
        <f>IF(J46&lt;75,,IF(J46&lt;75,,SUM(0.8465*(POWER((J46-75),1.42)))))</f>
        <v>283.53177583089024</v>
      </c>
      <c r="L46" s="8">
        <v>0</v>
      </c>
      <c r="M46" s="6">
        <f>IF(L46&lt;220,,IF(L46&lt;220,,SUM(0.14354*(POWER((L46-220),1.4)))))</f>
        <v>0</v>
      </c>
      <c r="N46" s="25" t="s">
        <v>473</v>
      </c>
      <c r="O46" s="26" t="s">
        <v>11</v>
      </c>
      <c r="P46" s="27" t="s">
        <v>474</v>
      </c>
      <c r="Q46" s="6">
        <f>IF((N46*60+P46)&lt;0.1,,IF((N46*60+P46)&gt;305.5,,SUM(0.08713*(POWER((305.5-(N46*60+P46)),1.85)))))</f>
        <v>115.85345987668704</v>
      </c>
      <c r="R46" s="10">
        <f>SUM(E46,G46,I46,K46,M46,Q46)</f>
        <v>1247.0983832449306</v>
      </c>
    </row>
    <row r="47" spans="1:18" ht="12.75">
      <c r="A47" s="15"/>
      <c r="B47" s="4" t="s">
        <v>59</v>
      </c>
      <c r="C47" s="19" t="s">
        <v>56</v>
      </c>
      <c r="D47" s="5">
        <v>6.85</v>
      </c>
      <c r="E47" s="6">
        <f>IF(D47&lt;1.5,,IF(D47&lt;1.5,,SUM(51.39*(POWER((D47-1.5),1.05)))))</f>
        <v>298.9854739063287</v>
      </c>
      <c r="F47" s="5">
        <v>0</v>
      </c>
      <c r="G47" s="6">
        <f>IF(F47&lt;10,,IF(F47&lt;10,,SUM(5.33*(POWER((F47-10),1.1)))))</f>
        <v>0</v>
      </c>
      <c r="H47" s="5">
        <v>9.12</v>
      </c>
      <c r="I47" s="6">
        <f>IF(H47&lt;0.1,,IF(H47&gt;11.5,,SUM(58.015*(POWER((11.5-H47),1.81)))))</f>
        <v>278.7048901182654</v>
      </c>
      <c r="J47" s="7">
        <v>0</v>
      </c>
      <c r="K47" s="6">
        <f>IF(J47&lt;75,,IF(J47&lt;75,,SUM(0.8465*(POWER((J47-75),1.42)))))</f>
        <v>0</v>
      </c>
      <c r="L47" s="8">
        <v>385</v>
      </c>
      <c r="M47" s="6">
        <f>IF(L47&lt;220,,IF(L47&lt;220,,SUM(0.14354*(POWER((L47-220),1.4)))))</f>
        <v>182.57884853431753</v>
      </c>
      <c r="N47" s="25" t="s">
        <v>348</v>
      </c>
      <c r="O47" s="26" t="s">
        <v>11</v>
      </c>
      <c r="P47" s="27" t="s">
        <v>475</v>
      </c>
      <c r="Q47" s="6">
        <f>IF((N47*60+P47)&lt;0.1,,IF((N47*60+P47)&gt;305.5,,SUM(0.08713*(POWER((305.5-(N47*60+P47)),1.85)))))</f>
        <v>457.83819338730314</v>
      </c>
      <c r="R47" s="10">
        <f>SUM(E47,G47,I47,K47,M47,Q47)</f>
        <v>1218.1074059462148</v>
      </c>
    </row>
    <row r="48" spans="1:18" ht="12.75">
      <c r="A48" s="15"/>
      <c r="B48" s="4" t="s">
        <v>60</v>
      </c>
      <c r="C48" s="19" t="s">
        <v>56</v>
      </c>
      <c r="D48" s="5">
        <v>0</v>
      </c>
      <c r="E48" s="6">
        <f>IF(D48&lt;1.5,,IF(D48&lt;1.5,,SUM(51.39*(POWER((D48-1.5),1.05)))))</f>
        <v>0</v>
      </c>
      <c r="F48" s="5">
        <v>54</v>
      </c>
      <c r="G48" s="6">
        <f>IF(F48&lt;10,,IF(F48&lt;10,,SUM(5.33*(POWER((F48-10),1.1)))))</f>
        <v>342.39321754099115</v>
      </c>
      <c r="H48" s="5">
        <v>8.57</v>
      </c>
      <c r="I48" s="6">
        <f>IF(H48&lt;0.1,,IF(H48&gt;11.5,,SUM(58.015*(POWER((11.5-H48),1.81)))))</f>
        <v>406.0417486417122</v>
      </c>
      <c r="J48" s="7">
        <v>0</v>
      </c>
      <c r="K48" s="6">
        <f>IF(J48&lt;75,,IF(J48&lt;75,,SUM(0.8465*(POWER((J48-75),1.42)))))</f>
        <v>0</v>
      </c>
      <c r="L48" s="8">
        <v>356</v>
      </c>
      <c r="M48" s="6">
        <f>IF(L48&lt;220,,IF(L48&lt;220,,SUM(0.14354*(POWER((L48-220),1.4)))))</f>
        <v>139.29239752890982</v>
      </c>
      <c r="N48" s="25" t="s">
        <v>348</v>
      </c>
      <c r="O48" s="26" t="s">
        <v>11</v>
      </c>
      <c r="P48" s="27" t="s">
        <v>476</v>
      </c>
      <c r="Q48" s="6">
        <f>IF((N48*60+P48)&lt;0.1,,IF((N48*60+P48)&gt;305.5,,SUM(0.08713*(POWER((305.5-(N48*60+P48)),1.85)))))</f>
        <v>311.22290964921484</v>
      </c>
      <c r="R48" s="10">
        <f>SUM(E48,G48,I48,K48,M48,Q48)</f>
        <v>1198.950273360828</v>
      </c>
    </row>
    <row r="49" spans="1:18" ht="12.75">
      <c r="A49" s="15"/>
      <c r="B49" s="4"/>
      <c r="C49" s="19"/>
      <c r="D49" s="5"/>
      <c r="E49" s="6"/>
      <c r="F49" s="5"/>
      <c r="G49" s="6"/>
      <c r="H49" s="5"/>
      <c r="I49" s="6"/>
      <c r="J49" s="7"/>
      <c r="K49" s="6"/>
      <c r="L49" s="8"/>
      <c r="M49" s="6"/>
      <c r="N49" s="25"/>
      <c r="O49" s="26"/>
      <c r="P49" s="27"/>
      <c r="Q49" s="6"/>
      <c r="R49" s="10">
        <f>R44+R45+R46+R47</f>
        <v>5734.6635287163845</v>
      </c>
    </row>
    <row r="51" spans="1:18" ht="12.75">
      <c r="A51" s="15"/>
      <c r="B51" s="4" t="s">
        <v>147</v>
      </c>
      <c r="C51" s="19" t="s">
        <v>146</v>
      </c>
      <c r="D51" s="5">
        <v>9.37</v>
      </c>
      <c r="E51" s="6">
        <f>IF(D51&lt;1.5,,IF(D51&lt;1.5,,SUM(51.39*(POWER((D51-1.5),1.05)))))</f>
        <v>448.3860439272289</v>
      </c>
      <c r="F51" s="5">
        <v>0</v>
      </c>
      <c r="G51" s="6">
        <f>IF(F51&lt;10,,IF(F51&lt;10,,SUM(5.33*(POWER((F51-10),1.1)))))</f>
        <v>0</v>
      </c>
      <c r="H51" s="5">
        <v>8.08</v>
      </c>
      <c r="I51" s="6">
        <f>IF(H51&lt;0.1,,IF(H51&gt;11.5,,SUM(58.015*(POWER((11.5-H51),1.81)))))</f>
        <v>537.1895411376074</v>
      </c>
      <c r="J51" s="7">
        <v>153</v>
      </c>
      <c r="K51" s="6">
        <f>IF(J51&lt;75,,IF(J51&lt;75,,SUM(0.8465*(POWER((J51-75),1.42)))))</f>
        <v>411.52980864715255</v>
      </c>
      <c r="L51" s="7">
        <v>0</v>
      </c>
      <c r="M51" s="6">
        <f>IF(L51&lt;220,,IF(L51&lt;220,,SUM(0.14354*(POWER((L51-220),1.4)))))</f>
        <v>0</v>
      </c>
      <c r="N51" s="25" t="s">
        <v>348</v>
      </c>
      <c r="O51" s="26" t="s">
        <v>11</v>
      </c>
      <c r="P51" s="27" t="s">
        <v>491</v>
      </c>
      <c r="Q51" s="6">
        <f>IF((N51*60+P51)&lt;0.1,,IF((N51*60+P51)&gt;305.5,,SUM(0.08713*(POWER((305.5-(N51*60+P51)),1.85)))))</f>
        <v>554.0341519266968</v>
      </c>
      <c r="R51" s="10">
        <f>SUM(E51,G51,I51,K51,M51,Q51)</f>
        <v>1951.1395456386858</v>
      </c>
    </row>
    <row r="52" spans="1:18" ht="12.75">
      <c r="A52" s="15"/>
      <c r="B52" s="4" t="s">
        <v>148</v>
      </c>
      <c r="C52" s="19" t="s">
        <v>146</v>
      </c>
      <c r="D52" s="5">
        <v>0</v>
      </c>
      <c r="E52" s="6">
        <f>IF(D52&lt;1.5,,IF(D52&lt;1.5,,SUM(51.39*(POWER((D52-1.5),1.05)))))</f>
        <v>0</v>
      </c>
      <c r="F52" s="5">
        <v>52</v>
      </c>
      <c r="G52" s="6">
        <f>IF(F52&lt;10,,IF(F52&lt;10,,SUM(5.33*(POWER((F52-10),1.1)))))</f>
        <v>325.31300731878866</v>
      </c>
      <c r="H52" s="5">
        <v>8.65</v>
      </c>
      <c r="I52" s="6">
        <f>IF(H52&lt;0.1,,IF(H52&gt;11.5,,SUM(58.015*(POWER((11.5-H52),1.81)))))</f>
        <v>386.19753120620345</v>
      </c>
      <c r="J52" s="7">
        <v>0</v>
      </c>
      <c r="K52" s="6">
        <f>IF(J52&lt;75,,IF(J52&lt;75,,SUM(0.8465*(POWER((J52-75),1.42)))))</f>
        <v>0</v>
      </c>
      <c r="L52" s="7">
        <v>463</v>
      </c>
      <c r="M52" s="6">
        <f>IF(L52&lt;220,,IF(L52&lt;220,,SUM(0.14354*(POWER((L52-220),1.4)))))</f>
        <v>313.92197999999985</v>
      </c>
      <c r="N52" s="25" t="s">
        <v>348</v>
      </c>
      <c r="O52" s="26" t="s">
        <v>11</v>
      </c>
      <c r="P52" s="27" t="s">
        <v>492</v>
      </c>
      <c r="Q52" s="6">
        <f>IF((N52*60+P52)&lt;0.1,,IF((N52*60+P52)&gt;305.5,,SUM(0.08713*(POWER((305.5-(N52*60+P52)),1.85)))))</f>
        <v>380.8353802679043</v>
      </c>
      <c r="R52" s="10">
        <f>SUM(E52,G52,I52,K52,M52,Q52)</f>
        <v>1406.2678987928964</v>
      </c>
    </row>
    <row r="53" spans="1:18" ht="12.75">
      <c r="A53" s="15">
        <v>7</v>
      </c>
      <c r="B53" s="4" t="s">
        <v>150</v>
      </c>
      <c r="C53" s="19" t="s">
        <v>146</v>
      </c>
      <c r="D53" s="5">
        <v>0</v>
      </c>
      <c r="E53" s="6">
        <f>IF(D53&lt;1.5,,IF(D53&lt;1.5,,SUM(51.39*(POWER((D53-1.5),1.05)))))</f>
        <v>0</v>
      </c>
      <c r="F53" s="5">
        <v>45</v>
      </c>
      <c r="G53" s="6">
        <f>IF(F53&lt;10,,IF(F53&lt;10,,SUM(5.33*(POWER((F53-10),1.1)))))</f>
        <v>266.1963264267749</v>
      </c>
      <c r="H53" s="5">
        <v>8.93</v>
      </c>
      <c r="I53" s="6">
        <f>IF(H53&lt;0.1,,IF(H53&gt;11.5,,SUM(58.015*(POWER((11.5-H53),1.81)))))</f>
        <v>320.2722049975451</v>
      </c>
      <c r="J53" s="8">
        <v>0</v>
      </c>
      <c r="K53" s="6">
        <f>IF(J53&lt;75,,IF(J53&lt;75,,SUM(0.8465*(POWER((J53-75),1.42)))))</f>
        <v>0</v>
      </c>
      <c r="L53" s="8">
        <v>380</v>
      </c>
      <c r="M53" s="6">
        <f>IF(L53&lt;220,,IF(L53&lt;220,,SUM(0.14354*(POWER((L53-220),1.4)))))</f>
        <v>174.88031127249715</v>
      </c>
      <c r="N53" s="25" t="s">
        <v>348</v>
      </c>
      <c r="O53" s="26" t="s">
        <v>11</v>
      </c>
      <c r="P53" s="27" t="s">
        <v>493</v>
      </c>
      <c r="Q53" s="6">
        <f>IF((N53*60+P53)&lt;0.1,,IF((N53*60+P53)&gt;305.5,,SUM(0.08713*(POWER((305.5-(N53*60+P53)),1.85)))))</f>
        <v>367.4417602047571</v>
      </c>
      <c r="R53" s="10">
        <f>SUM(E53,G53,I53,K53,M53,Q53)</f>
        <v>1128.7906029015742</v>
      </c>
    </row>
    <row r="54" spans="1:18" ht="12.75">
      <c r="A54" s="15"/>
      <c r="B54" s="4" t="s">
        <v>151</v>
      </c>
      <c r="C54" s="19" t="s">
        <v>146</v>
      </c>
      <c r="D54" s="5">
        <v>6.61</v>
      </c>
      <c r="E54" s="6">
        <f>IF(D54&lt;1.5,,IF(D54&lt;1.5,,SUM(51.39*(POWER((D54-1.5),1.05)))))</f>
        <v>284.91844329265507</v>
      </c>
      <c r="F54" s="5">
        <v>0</v>
      </c>
      <c r="G54" s="6">
        <f>IF(F54&lt;10,,IF(F54&lt;10,,SUM(5.33*(POWER((F54-10),1.1)))))</f>
        <v>0</v>
      </c>
      <c r="H54" s="5">
        <v>9.79</v>
      </c>
      <c r="I54" s="6">
        <f>IF(H54&lt;0.1,,IF(H54&gt;11.5,,SUM(58.015*(POWER((11.5-H54),1.81)))))</f>
        <v>153.20158426844776</v>
      </c>
      <c r="J54" s="8">
        <v>130</v>
      </c>
      <c r="K54" s="6">
        <f>IF(J54&lt;75,,IF(J54&lt;75,,SUM(0.8465*(POWER((J54-75),1.42)))))</f>
        <v>250.57744780652234</v>
      </c>
      <c r="L54" s="8">
        <v>0</v>
      </c>
      <c r="M54" s="6">
        <f>IF(L54&lt;220,,IF(L54&lt;220,,SUM(0.14354*(POWER((L54-220),1.4)))))</f>
        <v>0</v>
      </c>
      <c r="N54" s="25" t="s">
        <v>348</v>
      </c>
      <c r="O54" s="26" t="s">
        <v>11</v>
      </c>
      <c r="P54" s="27" t="s">
        <v>494</v>
      </c>
      <c r="Q54" s="6">
        <f>IF((N54*60+P54)&lt;0.1,,IF((N54*60+P54)&gt;305.5,,SUM(0.08713*(POWER((305.5-(N54*60+P54)),1.85)))))</f>
        <v>358.6106175227014</v>
      </c>
      <c r="R54" s="10">
        <f>SUM(E54,G54,I54,K54,M54,Q54)</f>
        <v>1047.3080928903266</v>
      </c>
    </row>
    <row r="55" spans="1:18" ht="12.75">
      <c r="A55" s="15"/>
      <c r="B55" s="4" t="s">
        <v>149</v>
      </c>
      <c r="C55" s="19" t="s">
        <v>146</v>
      </c>
      <c r="D55" s="5">
        <v>0</v>
      </c>
      <c r="E55" s="6">
        <f>IF(D55&lt;1.5,,IF(D55&lt;1.5,,SUM(51.39*(POWER((D55-1.5),1.05)))))</f>
        <v>0</v>
      </c>
      <c r="F55" s="5">
        <v>0</v>
      </c>
      <c r="G55" s="6">
        <f>IF(F55&lt;10,,IF(F55&lt;10,,SUM(5.33*(POWER((F55-10),1.1)))))</f>
        <v>0</v>
      </c>
      <c r="H55" s="5">
        <v>0</v>
      </c>
      <c r="I55" s="6">
        <f>IF(H55&lt;0.1,,IF(H55&gt;11.5,,SUM(58.015*(POWER((11.5-H55),1.81)))))</f>
        <v>0</v>
      </c>
      <c r="J55" s="8">
        <v>0</v>
      </c>
      <c r="K55" s="6">
        <f>IF(J55&lt;75,,IF(J55&lt;75,,SUM(0.8465*(POWER((J55-75),1.42)))))</f>
        <v>0</v>
      </c>
      <c r="L55" s="8">
        <v>0</v>
      </c>
      <c r="M55" s="6">
        <f>IF(L55&lt;220,,IF(L55&lt;220,,SUM(0.14354*(POWER((L55-220),1.4)))))</f>
        <v>0</v>
      </c>
      <c r="N55" s="25"/>
      <c r="O55" s="26" t="s">
        <v>11</v>
      </c>
      <c r="P55" s="27"/>
      <c r="Q55" s="6">
        <f>IF((N55*60+P55)&lt;0.1,,IF((N55*60+P55)&gt;305.5,,SUM(0.08713*(POWER((305.5-(N55*60+P55)),1.85)))))</f>
        <v>0</v>
      </c>
      <c r="R55" s="10">
        <f>SUM(E55,G55,I55,K55,M55,Q55)</f>
        <v>0</v>
      </c>
    </row>
    <row r="56" spans="1:18" ht="12.75">
      <c r="A56" s="15"/>
      <c r="B56" s="4"/>
      <c r="C56" s="19"/>
      <c r="D56" s="5"/>
      <c r="E56" s="6"/>
      <c r="F56" s="5"/>
      <c r="G56" s="6"/>
      <c r="H56" s="5"/>
      <c r="I56" s="6"/>
      <c r="J56" s="7"/>
      <c r="K56" s="6"/>
      <c r="L56" s="8"/>
      <c r="M56" s="6"/>
      <c r="N56" s="25"/>
      <c r="O56" s="26"/>
      <c r="P56" s="27"/>
      <c r="Q56" s="6"/>
      <c r="R56" s="10">
        <f>R51+R52+R53+R54</f>
        <v>5533.506140223482</v>
      </c>
    </row>
    <row r="57" spans="14:16" ht="12.75">
      <c r="N57"/>
      <c r="O57"/>
      <c r="P57"/>
    </row>
    <row r="58" spans="1:18" ht="12.75">
      <c r="A58" s="15"/>
      <c r="B58" s="4" t="s">
        <v>200</v>
      </c>
      <c r="C58" s="19" t="s">
        <v>198</v>
      </c>
      <c r="D58" s="5">
        <v>0</v>
      </c>
      <c r="E58" s="6">
        <f>IF(D58&lt;1.5,,IF(D58&lt;1.5,,SUM(51.39*(POWER((D58-1.5),1.05)))))</f>
        <v>0</v>
      </c>
      <c r="F58" s="5">
        <v>46</v>
      </c>
      <c r="G58" s="6">
        <f>IF(F58&lt;10,,IF(F58&lt;10,,SUM(5.33*(POWER((F58-10),1.1)))))</f>
        <v>274.5743472824765</v>
      </c>
      <c r="H58" s="5">
        <v>8.45</v>
      </c>
      <c r="I58" s="6">
        <f>IF(H58&lt;0.1,,IF(H58&gt;11.5,,SUM(58.015*(POWER((11.5-H58),1.81)))))</f>
        <v>436.63948470417114</v>
      </c>
      <c r="J58" s="8">
        <v>138</v>
      </c>
      <c r="K58" s="6">
        <f>IF(J58&lt;75,,IF(J58&lt;75,,SUM(0.8465*(POWER((J58-75),1.42)))))</f>
        <v>303.8719009255697</v>
      </c>
      <c r="L58" s="8">
        <v>0</v>
      </c>
      <c r="M58" s="6">
        <f>IF(L58&lt;220,,IF(L58&lt;220,,SUM(0.14354*(POWER((L58-220),1.4)))))</f>
        <v>0</v>
      </c>
      <c r="N58" s="25" t="s">
        <v>348</v>
      </c>
      <c r="O58" s="26" t="s">
        <v>11</v>
      </c>
      <c r="P58" s="27" t="s">
        <v>509</v>
      </c>
      <c r="Q58" s="6">
        <f>IF((N58*60+P58)&lt;0.1,,IF((N58*60+P58)&gt;305.5,,SUM(0.08713*(POWER((305.5-(N58*60+P58)),1.85)))))</f>
        <v>629.3308349538709</v>
      </c>
      <c r="R58" s="10">
        <f>SUM(E58,G58,I58,K58,M58,Q58)</f>
        <v>1644.4165678660881</v>
      </c>
    </row>
    <row r="59" spans="1:18" ht="12.75">
      <c r="A59" s="15"/>
      <c r="B59" s="4" t="s">
        <v>201</v>
      </c>
      <c r="C59" s="19" t="s">
        <v>198</v>
      </c>
      <c r="D59" s="5">
        <v>0</v>
      </c>
      <c r="E59" s="6">
        <f>IF(D59&lt;1.5,,IF(D59&lt;1.5,,SUM(51.39*(POWER((D59-1.5),1.05)))))</f>
        <v>0</v>
      </c>
      <c r="F59" s="5">
        <v>34</v>
      </c>
      <c r="G59" s="6">
        <f>IF(F59&lt;10,,IF(F59&lt;10,,SUM(5.33*(POWER((F59-10),1.1)))))</f>
        <v>175.77599901570431</v>
      </c>
      <c r="H59" s="5">
        <v>8.48</v>
      </c>
      <c r="I59" s="6">
        <f>IF(H59&lt;0.1,,IF(H59&gt;11.5,,SUM(58.015*(POWER((11.5-H59),1.81)))))</f>
        <v>428.8968566406225</v>
      </c>
      <c r="J59" s="7">
        <v>0</v>
      </c>
      <c r="K59" s="6">
        <f>IF(J59&lt;75,,IF(J59&lt;75,,SUM(0.8465*(POWER((J59-75),1.42)))))</f>
        <v>0</v>
      </c>
      <c r="L59" s="7">
        <v>460</v>
      </c>
      <c r="M59" s="6">
        <f>IF(L59&lt;220,,IF(L59&lt;220,,SUM(0.14354*(POWER((L59-220),1.4)))))</f>
        <v>308.50959831025386</v>
      </c>
      <c r="N59" s="25" t="s">
        <v>348</v>
      </c>
      <c r="O59" s="26" t="s">
        <v>11</v>
      </c>
      <c r="P59" s="27" t="s">
        <v>510</v>
      </c>
      <c r="Q59" s="6">
        <f>IF((N59*60+P59)&lt;0.1,,IF((N59*60+P59)&gt;305.5,,SUM(0.08713*(POWER((305.5-(N59*60+P59)),1.85)))))</f>
        <v>388.6095698661736</v>
      </c>
      <c r="R59" s="10">
        <f>SUM(E59,G59,I59,K59,M59,Q59)</f>
        <v>1301.7920238327542</v>
      </c>
    </row>
    <row r="60" spans="1:18" ht="12.75">
      <c r="A60" s="15">
        <v>8</v>
      </c>
      <c r="B60" s="4" t="s">
        <v>199</v>
      </c>
      <c r="C60" s="19" t="s">
        <v>198</v>
      </c>
      <c r="D60" s="5">
        <v>9.85</v>
      </c>
      <c r="E60" s="6">
        <f>IF(D60&lt;1.5,,IF(D60&lt;1.5,,SUM(51.39*(POWER((D60-1.5),1.05)))))</f>
        <v>477.1439449795244</v>
      </c>
      <c r="F60" s="5">
        <v>0</v>
      </c>
      <c r="G60" s="6">
        <f>IF(F60&lt;10,,IF(F60&lt;10,,SUM(5.33*(POWER((F60-10),1.1)))))</f>
        <v>0</v>
      </c>
      <c r="H60" s="5">
        <v>8.93</v>
      </c>
      <c r="I60" s="6">
        <f>IF(H60&lt;0.1,,IF(H60&gt;11.5,,SUM(58.015*(POWER((11.5-H60),1.81)))))</f>
        <v>320.2722049975451</v>
      </c>
      <c r="J60" s="8">
        <v>0</v>
      </c>
      <c r="K60" s="6">
        <f>IF(J60&lt;75,,IF(J60&lt;75,,SUM(0.8465*(POWER((J60-75),1.42)))))</f>
        <v>0</v>
      </c>
      <c r="L60" s="8">
        <v>376</v>
      </c>
      <c r="M60" s="6">
        <f>IF(L60&lt;220,,IF(L60&lt;220,,SUM(0.14354*(POWER((L60-220),1.4)))))</f>
        <v>168.7902590031037</v>
      </c>
      <c r="N60" s="25" t="s">
        <v>348</v>
      </c>
      <c r="O60" s="26" t="s">
        <v>11</v>
      </c>
      <c r="P60" s="27" t="s">
        <v>508</v>
      </c>
      <c r="Q60" s="6">
        <f>IF((N60*60+P60)&lt;0.1,,IF((N60*60+P60)&gt;305.5,,SUM(0.08713*(POWER((305.5-(N60*60+P60)),1.85)))))</f>
        <v>328.2329942823662</v>
      </c>
      <c r="R60" s="10">
        <f>SUM(E60,G60,I60,K60,M60,Q60)</f>
        <v>1294.4394032625394</v>
      </c>
    </row>
    <row r="61" spans="1:18" ht="12.75">
      <c r="A61" s="15"/>
      <c r="B61" s="4" t="s">
        <v>203</v>
      </c>
      <c r="C61" s="19" t="s">
        <v>198</v>
      </c>
      <c r="D61" s="5">
        <v>0</v>
      </c>
      <c r="E61" s="6">
        <f>IF(D61&lt;1.5,,IF(D61&lt;1.5,,SUM(51.39*(POWER((D61-1.5),1.05)))))</f>
        <v>0</v>
      </c>
      <c r="F61" s="5">
        <v>41</v>
      </c>
      <c r="G61" s="6">
        <f>IF(F61&lt;10,,IF(F61&lt;10,,SUM(5.33*(POWER((F61-10),1.1)))))</f>
        <v>232.929809898486</v>
      </c>
      <c r="H61" s="5">
        <v>9.28</v>
      </c>
      <c r="I61" s="6">
        <f>IF(H61&lt;0.1,,IF(H61&gt;11.5,,SUM(58.015*(POWER((11.5-H61),1.81)))))</f>
        <v>245.7192495855748</v>
      </c>
      <c r="J61" s="7">
        <v>0</v>
      </c>
      <c r="K61" s="6">
        <f>IF(J61&lt;75,,IF(J61&lt;75,,SUM(0.8465*(POWER((J61-75),1.42)))))</f>
        <v>0</v>
      </c>
      <c r="L61" s="7">
        <v>363</v>
      </c>
      <c r="M61" s="6">
        <f>IF(L61&lt;220,,IF(L61&lt;220,,SUM(0.14354*(POWER((L61-220),1.4)))))</f>
        <v>149.43192610987757</v>
      </c>
      <c r="N61" s="25" t="s">
        <v>348</v>
      </c>
      <c r="O61" s="26" t="s">
        <v>11</v>
      </c>
      <c r="P61" s="27" t="s">
        <v>512</v>
      </c>
      <c r="Q61" s="6">
        <f>IF((N61*60+P61)&lt;0.1,,IF((N61*60+P61)&gt;305.5,,SUM(0.08713*(POWER((305.5-(N61*60+P61)),1.85)))))</f>
        <v>406.9514030263084</v>
      </c>
      <c r="R61" s="10">
        <f>SUM(E61,G61,I61,K61,M61,Q61)</f>
        <v>1035.0323886202468</v>
      </c>
    </row>
    <row r="62" spans="1:18" ht="12.75">
      <c r="A62" s="15"/>
      <c r="B62" s="4" t="s">
        <v>202</v>
      </c>
      <c r="C62" s="19" t="s">
        <v>198</v>
      </c>
      <c r="D62" s="5">
        <v>8.05</v>
      </c>
      <c r="E62" s="6">
        <f>IF(D62&lt;1.5,,IF(D62&lt;1.5,,SUM(51.39*(POWER((D62-1.5),1.05)))))</f>
        <v>369.7702634256595</v>
      </c>
      <c r="F62" s="5">
        <v>0</v>
      </c>
      <c r="G62" s="6">
        <f>IF(F62&lt;10,,IF(F62&lt;10,,SUM(5.33*(POWER((F62-10),1.1)))))</f>
        <v>0</v>
      </c>
      <c r="H62" s="5">
        <v>9.02</v>
      </c>
      <c r="I62" s="6">
        <f>IF(H62&lt;0.1,,IF(H62&gt;11.5,,SUM(58.015*(POWER((11.5-H62),1.81)))))</f>
        <v>300.26024793545037</v>
      </c>
      <c r="J62" s="8">
        <v>115</v>
      </c>
      <c r="K62" s="6">
        <f>IF(J62&lt;75,,IF(J62&lt;75,,SUM(0.8465*(POWER((J62-75),1.42)))))</f>
        <v>159.4234305055086</v>
      </c>
      <c r="L62" s="8">
        <v>0</v>
      </c>
      <c r="M62" s="6">
        <f>IF(L62&lt;220,,IF(L62&lt;220,,SUM(0.14354*(POWER((L62-220),1.4)))))</f>
        <v>0</v>
      </c>
      <c r="N62" s="25"/>
      <c r="O62" s="26" t="s">
        <v>11</v>
      </c>
      <c r="P62" s="27"/>
      <c r="Q62" s="6">
        <f>IF((N62*60+P62)&lt;0.1,,IF((N62*60+P62)&gt;305.5,,SUM(0.08713*(POWER((305.5-(N62*60+P62)),1.85)))))</f>
        <v>0</v>
      </c>
      <c r="R62" s="10">
        <f>SUM(E62,G62,I62,K62,M62,Q62)</f>
        <v>829.4539418666184</v>
      </c>
    </row>
    <row r="63" spans="1:18" ht="12.75">
      <c r="A63" s="15"/>
      <c r="B63" s="4"/>
      <c r="C63" s="19"/>
      <c r="D63" s="5"/>
      <c r="E63" s="6"/>
      <c r="F63" s="5"/>
      <c r="G63" s="6"/>
      <c r="H63" s="5"/>
      <c r="I63" s="6"/>
      <c r="J63" s="7"/>
      <c r="K63" s="6"/>
      <c r="L63" s="8"/>
      <c r="M63" s="6"/>
      <c r="N63" s="25"/>
      <c r="O63" s="26"/>
      <c r="P63" s="27"/>
      <c r="Q63" s="6"/>
      <c r="R63" s="10">
        <f>R58+R59+R60+R61</f>
        <v>5275.680383581629</v>
      </c>
    </row>
    <row r="64" spans="14:16" ht="12.75">
      <c r="N64"/>
      <c r="O64"/>
      <c r="P64"/>
    </row>
    <row r="65" spans="1:18" ht="12.75">
      <c r="A65" s="15"/>
      <c r="B65" s="4" t="s">
        <v>108</v>
      </c>
      <c r="C65" s="4" t="s">
        <v>104</v>
      </c>
      <c r="D65" s="5">
        <v>9.83</v>
      </c>
      <c r="E65" s="6">
        <f>IF(D65&lt;1.5,,IF(D65&lt;1.5,,SUM(51.39*(POWER((D65-1.5),1.05)))))</f>
        <v>475.9440141546646</v>
      </c>
      <c r="F65" s="5">
        <v>0</v>
      </c>
      <c r="G65" s="6">
        <f>IF(F65&lt;10,,IF(F65&lt;10,,SUM(5.33*(POWER((F65-10),1.1)))))</f>
        <v>0</v>
      </c>
      <c r="H65" s="5">
        <v>8.67</v>
      </c>
      <c r="I65" s="6">
        <f>IF(H65&lt;0.1,,IF(H65&gt;11.5,,SUM(58.015*(POWER((11.5-H65),1.81)))))</f>
        <v>381.3060928535063</v>
      </c>
      <c r="J65" s="7">
        <v>140</v>
      </c>
      <c r="K65" s="6">
        <f>IF(J65&lt;75,,IF(J65&lt;75,,SUM(0.8465*(POWER((J65-75),1.42)))))</f>
        <v>317.6610220523158</v>
      </c>
      <c r="L65" s="7">
        <v>0</v>
      </c>
      <c r="M65" s="6">
        <f>IF(L65&lt;220,,IF(L65&lt;220,,SUM(0.14354*(POWER((L65-220),1.4)))))</f>
        <v>0</v>
      </c>
      <c r="N65" s="25" t="s">
        <v>348</v>
      </c>
      <c r="O65" s="26" t="s">
        <v>11</v>
      </c>
      <c r="P65" s="27" t="s">
        <v>481</v>
      </c>
      <c r="Q65" s="6">
        <f>IF((N65*60+P65)&lt;0.1,,IF((N65*60+P65)&gt;305.5,,SUM(0.08713*(POWER((305.5-(N65*60+P65)),1.85)))))</f>
        <v>236.16430183642976</v>
      </c>
      <c r="R65" s="10">
        <f>SUM(E65,G65,I65,K65,M65,Q65)</f>
        <v>1411.0754308969165</v>
      </c>
    </row>
    <row r="66" spans="1:18" ht="12.75">
      <c r="A66" s="15"/>
      <c r="B66" s="4" t="s">
        <v>112</v>
      </c>
      <c r="C66" s="4" t="s">
        <v>104</v>
      </c>
      <c r="D66" s="5">
        <v>7.61</v>
      </c>
      <c r="E66" s="6">
        <f>IF(D66&lt;1.5,,IF(D66&lt;1.5,,SUM(51.39*(POWER((D66-1.5),1.05)))))</f>
        <v>343.7335223488907</v>
      </c>
      <c r="F66" s="5">
        <v>0</v>
      </c>
      <c r="G66" s="6">
        <f>IF(F66&lt;10,,IF(F66&lt;10,,SUM(5.33*(POWER((F66-10),1.1)))))</f>
        <v>0</v>
      </c>
      <c r="H66" s="5">
        <v>8.57</v>
      </c>
      <c r="I66" s="6">
        <f>IF(H66&lt;0.1,,IF(H66&gt;11.5,,SUM(58.015*(POWER((11.5-H66),1.81)))))</f>
        <v>406.0417486417122</v>
      </c>
      <c r="J66" s="8">
        <v>130</v>
      </c>
      <c r="K66" s="6">
        <f>IF(J66&lt;75,,IF(J66&lt;75,,SUM(0.8465*(POWER((J66-75),1.42)))))</f>
        <v>250.57744780652234</v>
      </c>
      <c r="L66" s="8">
        <v>0</v>
      </c>
      <c r="M66" s="6">
        <f>IF(L66&lt;220,,IF(L66&lt;220,,SUM(0.14354*(POWER((L66-220),1.4)))))</f>
        <v>0</v>
      </c>
      <c r="N66" s="25" t="s">
        <v>348</v>
      </c>
      <c r="O66" s="26" t="s">
        <v>11</v>
      </c>
      <c r="P66" s="27" t="s">
        <v>485</v>
      </c>
      <c r="Q66" s="6">
        <f>IF((N66*60+P66)&lt;0.1,,IF((N66*60+P66)&gt;305.5,,SUM(0.08713*(POWER((305.5-(N66*60+P66)),1.85)))))</f>
        <v>345.51295536269635</v>
      </c>
      <c r="R66" s="10">
        <f>SUM(E66,G66,I66,K66,M66,Q66)</f>
        <v>1345.8656741598215</v>
      </c>
    </row>
    <row r="67" spans="1:18" ht="12.75">
      <c r="A67" s="15">
        <v>9</v>
      </c>
      <c r="B67" s="4" t="s">
        <v>110</v>
      </c>
      <c r="C67" s="4" t="s">
        <v>104</v>
      </c>
      <c r="D67" s="5">
        <v>0</v>
      </c>
      <c r="E67" s="6">
        <f>IF(D67&lt;1.5,,IF(D67&lt;1.5,,SUM(51.39*(POWER((D67-1.5),1.05)))))</f>
        <v>0</v>
      </c>
      <c r="F67" s="5">
        <v>46</v>
      </c>
      <c r="G67" s="6">
        <f>IF(F67&lt;10,,IF(F67&lt;10,,SUM(5.33*(POWER((F67-10),1.1)))))</f>
        <v>274.5743472824765</v>
      </c>
      <c r="H67" s="5">
        <v>9.01</v>
      </c>
      <c r="I67" s="6">
        <f>IF(H67&lt;0.1,,IF(H67&gt;11.5,,SUM(58.015*(POWER((11.5-H67),1.81)))))</f>
        <v>302.45524126475436</v>
      </c>
      <c r="J67" s="7">
        <v>0</v>
      </c>
      <c r="K67" s="6">
        <f>IF(J67&lt;75,,IF(J67&lt;75,,SUM(0.8465*(POWER((J67-75),1.42)))))</f>
        <v>0</v>
      </c>
      <c r="L67" s="7">
        <v>413</v>
      </c>
      <c r="M67" s="6">
        <f>IF(L67&lt;220,,IF(L67&lt;220,,SUM(0.14354*(POWER((L67-220),1.4)))))</f>
        <v>227.3804776771468</v>
      </c>
      <c r="N67" s="25" t="s">
        <v>348</v>
      </c>
      <c r="O67" s="26" t="s">
        <v>11</v>
      </c>
      <c r="P67" s="27" t="s">
        <v>483</v>
      </c>
      <c r="Q67" s="6">
        <f>IF((N67*60+P67)&lt;0.1,,IF((N67*60+P67)&gt;305.5,,SUM(0.08713*(POWER((305.5-(N67*60+P67)),1.85)))))</f>
        <v>334.2810807720852</v>
      </c>
      <c r="R67" s="10">
        <f>SUM(E67,G67,I67,K67,M67,Q67)</f>
        <v>1138.6911469964627</v>
      </c>
    </row>
    <row r="68" spans="1:18" ht="12.75">
      <c r="A68" s="15"/>
      <c r="B68" s="4" t="s">
        <v>109</v>
      </c>
      <c r="C68" s="4" t="s">
        <v>104</v>
      </c>
      <c r="D68" s="5">
        <v>6.9</v>
      </c>
      <c r="E68" s="6">
        <f>IF(D68&lt;1.5,,IF(D68&lt;1.5,,SUM(51.39*(POWER((D68-1.5),1.05)))))</f>
        <v>301.92012699743293</v>
      </c>
      <c r="F68" s="5">
        <v>0</v>
      </c>
      <c r="G68" s="6">
        <f>IF(F68&lt;10,,IF(F68&lt;10,,SUM(5.33*(POWER((F68-10),1.1)))))</f>
        <v>0</v>
      </c>
      <c r="H68" s="5">
        <v>9.17</v>
      </c>
      <c r="I68" s="6">
        <f>IF(H68&lt;0.1,,IF(H68&gt;11.5,,SUM(58.015*(POWER((11.5-H68),1.81)))))</f>
        <v>268.19736931081945</v>
      </c>
      <c r="J68" s="8">
        <v>0</v>
      </c>
      <c r="K68" s="6">
        <f>IF(J68&lt;75,,IF(J68&lt;75,,SUM(0.8465*(POWER((J68-75),1.42)))))</f>
        <v>0</v>
      </c>
      <c r="L68" s="8">
        <v>413</v>
      </c>
      <c r="M68" s="6">
        <f>IF(L68&lt;220,,IF(L68&lt;220,,SUM(0.14354*(POWER((L68-220),1.4)))))</f>
        <v>227.3804776771468</v>
      </c>
      <c r="N68" s="25" t="s">
        <v>473</v>
      </c>
      <c r="O68" s="26" t="s">
        <v>11</v>
      </c>
      <c r="P68" s="27" t="s">
        <v>482</v>
      </c>
      <c r="Q68" s="6">
        <f>IF((N68*60+P68)&lt;0.1,,IF((N68*60+P68)&gt;305.5,,SUM(0.08713*(POWER((305.5-(N68*60+P68)),1.85)))))</f>
        <v>137.66474231812415</v>
      </c>
      <c r="R68" s="10">
        <f>SUM(E68,G68,I68,K68,M68,Q68)</f>
        <v>935.1627163035233</v>
      </c>
    </row>
    <row r="69" spans="1:18" ht="12.75">
      <c r="A69" s="15"/>
      <c r="B69" s="4" t="s">
        <v>111</v>
      </c>
      <c r="C69" s="4" t="s">
        <v>104</v>
      </c>
      <c r="D69" s="5">
        <v>0</v>
      </c>
      <c r="E69" s="6">
        <f>IF(D69&lt;1.5,,IF(D69&lt;1.5,,SUM(51.39*(POWER((D69-1.5),1.05)))))</f>
        <v>0</v>
      </c>
      <c r="F69" s="5">
        <v>41</v>
      </c>
      <c r="G69" s="6">
        <f>IF(F69&lt;10,,IF(F69&lt;10,,SUM(5.33*(POWER((F69-10),1.1)))))</f>
        <v>232.929809898486</v>
      </c>
      <c r="H69" s="5">
        <v>10.11</v>
      </c>
      <c r="I69" s="6">
        <f>IF(H69&lt;0.1,,IF(H69&gt;11.5,,SUM(58.015*(POWER((11.5-H69),1.81)))))</f>
        <v>105.29241456523029</v>
      </c>
      <c r="J69" s="8">
        <v>0</v>
      </c>
      <c r="K69" s="6">
        <f>IF(J69&lt;75,,IF(J69&lt;75,,SUM(0.8465*(POWER((J69-75),1.42)))))</f>
        <v>0</v>
      </c>
      <c r="L69" s="8">
        <v>370</v>
      </c>
      <c r="M69" s="6">
        <f>IF(L69&lt;220,,IF(L69&lt;220,,SUM(0.14354*(POWER((L69-220),1.4)))))</f>
        <v>159.77201211052608</v>
      </c>
      <c r="N69" s="25" t="s">
        <v>348</v>
      </c>
      <c r="O69" s="26" t="s">
        <v>11</v>
      </c>
      <c r="P69" s="27" t="s">
        <v>484</v>
      </c>
      <c r="Q69" s="6">
        <f>IF((N69*60+P69)&lt;0.1,,IF((N69*60+P69)&gt;305.5,,SUM(0.08713*(POWER((305.5-(N69*60+P69)),1.85)))))</f>
        <v>380.2286934962275</v>
      </c>
      <c r="R69" s="10">
        <f>SUM(E69,G69,I69,K69,M69,Q69)</f>
        <v>878.2229300704698</v>
      </c>
    </row>
    <row r="70" spans="1:18" ht="12.75">
      <c r="A70" s="15"/>
      <c r="B70" s="4"/>
      <c r="C70" s="19"/>
      <c r="D70" s="5"/>
      <c r="E70" s="6"/>
      <c r="F70" s="5"/>
      <c r="G70" s="6"/>
      <c r="H70" s="5"/>
      <c r="I70" s="6"/>
      <c r="J70" s="7"/>
      <c r="K70" s="6"/>
      <c r="L70" s="8"/>
      <c r="M70" s="6"/>
      <c r="N70" s="25"/>
      <c r="O70" s="26"/>
      <c r="P70" s="27"/>
      <c r="Q70" s="6"/>
      <c r="R70" s="10">
        <f>R65+R66+R67+R68</f>
        <v>4830.794968356724</v>
      </c>
    </row>
    <row r="71" spans="1:18" ht="12.75">
      <c r="A71" s="16"/>
      <c r="B71" s="13"/>
      <c r="C71" s="20"/>
      <c r="D71" s="14"/>
      <c r="E71" s="7"/>
      <c r="F71" s="14"/>
      <c r="G71" s="7"/>
      <c r="H71" s="14"/>
      <c r="I71" s="7"/>
      <c r="J71" s="7"/>
      <c r="K71" s="7"/>
      <c r="L71" s="13"/>
      <c r="M71" s="7"/>
      <c r="N71" s="25"/>
      <c r="O71" s="26"/>
      <c r="P71" s="28"/>
      <c r="Q71" s="7"/>
      <c r="R71" s="9"/>
    </row>
    <row r="72" spans="1:18" ht="12.75">
      <c r="A72" s="15"/>
      <c r="B72" s="4" t="s">
        <v>190</v>
      </c>
      <c r="C72" s="19" t="s">
        <v>186</v>
      </c>
      <c r="D72" s="5">
        <v>8.74</v>
      </c>
      <c r="E72" s="6">
        <f>IF(D72&lt;1.5,,IF(D72&lt;1.5,,SUM(51.39*(POWER((D72-1.5),1.05)))))</f>
        <v>410.7751020298476</v>
      </c>
      <c r="F72" s="5">
        <v>0</v>
      </c>
      <c r="G72" s="6">
        <f>IF(F72&lt;10,,IF(F72&lt;10,,SUM(5.33*(POWER((F72-10),1.1)))))</f>
        <v>0</v>
      </c>
      <c r="H72" s="5">
        <v>8.9</v>
      </c>
      <c r="I72" s="6">
        <f>IF(H72&lt;0.1,,IF(H72&gt;11.5,,SUM(58.015*(POWER((11.5-H72),1.81)))))</f>
        <v>327.07101327514374</v>
      </c>
      <c r="J72" s="7">
        <v>138</v>
      </c>
      <c r="K72" s="6">
        <f>IF(J72&lt;75,,IF(J72&lt;75,,SUM(0.8465*(POWER((J72-75),1.42)))))</f>
        <v>303.8719009255697</v>
      </c>
      <c r="L72" s="8">
        <v>0</v>
      </c>
      <c r="M72" s="6">
        <f>IF(L72&lt;220,,IF(L72&lt;220,,SUM(0.14354*(POWER((L72-220),1.4)))))</f>
        <v>0</v>
      </c>
      <c r="N72" s="25" t="s">
        <v>348</v>
      </c>
      <c r="O72" s="26" t="s">
        <v>11</v>
      </c>
      <c r="P72" s="27" t="s">
        <v>507</v>
      </c>
      <c r="Q72" s="6">
        <f>IF((N72*60+P72)&lt;0.1,,IF((N72*60+P72)&gt;305.5,,SUM(0.08713*(POWER((305.5-(N72*60+P72)),1.85)))))</f>
        <v>383.1904883212723</v>
      </c>
      <c r="R72" s="10">
        <f>SUM(E72,G72,I72,K72,M72,Q72)</f>
        <v>1424.9085045518334</v>
      </c>
    </row>
    <row r="73" spans="1:18" ht="12.75">
      <c r="A73" s="15"/>
      <c r="B73" s="4" t="s">
        <v>188</v>
      </c>
      <c r="C73" s="19" t="s">
        <v>186</v>
      </c>
      <c r="D73" s="5">
        <v>0</v>
      </c>
      <c r="E73" s="6">
        <f>IF(D73&lt;1.5,,IF(D73&lt;1.5,,SUM(51.39*(POWER((D73-1.5),1.05)))))</f>
        <v>0</v>
      </c>
      <c r="F73" s="5">
        <v>46</v>
      </c>
      <c r="G73" s="6">
        <f>IF(F73&lt;10,,IF(F73&lt;10,,SUM(5.33*(POWER((F73-10),1.1)))))</f>
        <v>274.5743472824765</v>
      </c>
      <c r="H73" s="5">
        <v>8.68</v>
      </c>
      <c r="I73" s="6">
        <f>IF(H73&lt;0.1,,IF(H73&gt;11.5,,SUM(58.015*(POWER((11.5-H73),1.81)))))</f>
        <v>378.8708415594285</v>
      </c>
      <c r="J73" s="7">
        <v>135</v>
      </c>
      <c r="K73" s="6">
        <f>IF(J73&lt;75,,IF(J73&lt;75,,SUM(0.8465*(POWER((J73-75),1.42)))))</f>
        <v>283.53177583089024</v>
      </c>
      <c r="L73" s="8">
        <v>0</v>
      </c>
      <c r="M73" s="6">
        <f>IF(L73&lt;220,,IF(L73&lt;220,,SUM(0.14354*(POWER((L73-220),1.4)))))</f>
        <v>0</v>
      </c>
      <c r="N73" s="25" t="s">
        <v>348</v>
      </c>
      <c r="O73" s="26" t="s">
        <v>11</v>
      </c>
      <c r="P73" s="27" t="s">
        <v>505</v>
      </c>
      <c r="Q73" s="6">
        <f>IF((N73*60+P73)&lt;0.1,,IF((N73*60+P73)&gt;305.5,,SUM(0.08713*(POWER((305.5-(N73*60+P73)),1.85)))))</f>
        <v>420.02951893006417</v>
      </c>
      <c r="R73" s="10">
        <f>SUM(E73,G73,I73,K73,M73,Q73)</f>
        <v>1357.0064836028594</v>
      </c>
    </row>
    <row r="74" spans="1:18" ht="12.75">
      <c r="A74" s="15">
        <v>10</v>
      </c>
      <c r="B74" s="4" t="s">
        <v>189</v>
      </c>
      <c r="C74" s="19" t="s">
        <v>186</v>
      </c>
      <c r="D74" s="5">
        <v>8.21</v>
      </c>
      <c r="E74" s="6">
        <f>IF(D74&lt;1.5,,IF(D74&lt;1.5,,SUM(51.39*(POWER((D74-1.5),1.05)))))</f>
        <v>379.26019487318536</v>
      </c>
      <c r="F74" s="5">
        <v>0</v>
      </c>
      <c r="G74" s="6">
        <f>IF(F74&lt;10,,IF(F74&lt;10,,SUM(5.33*(POWER((F74-10),1.1)))))</f>
        <v>0</v>
      </c>
      <c r="H74" s="5">
        <v>9.01</v>
      </c>
      <c r="I74" s="6">
        <f>IF(H74&lt;0.1,,IF(H74&gt;11.5,,SUM(58.015*(POWER((11.5-H74),1.81)))))</f>
        <v>302.45524126475436</v>
      </c>
      <c r="J74" s="7">
        <v>0</v>
      </c>
      <c r="K74" s="6">
        <f>IF(J74&lt;75,,IF(J74&lt;75,,SUM(0.8465*(POWER((J74-75),1.42)))))</f>
        <v>0</v>
      </c>
      <c r="L74" s="8">
        <v>390</v>
      </c>
      <c r="M74" s="6">
        <f>IF(L74&lt;220,,IF(L74&lt;220,,SUM(0.14354*(POWER((L74-220),1.4)))))</f>
        <v>190.3712808084254</v>
      </c>
      <c r="N74" s="25" t="s">
        <v>348</v>
      </c>
      <c r="O74" s="26" t="s">
        <v>11</v>
      </c>
      <c r="P74" s="27" t="s">
        <v>506</v>
      </c>
      <c r="Q74" s="6">
        <f>IF((N74*60+P74)&lt;0.1,,IF((N74*60+P74)&gt;305.5,,SUM(0.08713*(POWER((305.5-(N74*60+P74)),1.85)))))</f>
        <v>272.31075393088975</v>
      </c>
      <c r="R74" s="10">
        <f>SUM(E74,G74,I74,K74,M74,Q74)</f>
        <v>1144.3974708772548</v>
      </c>
    </row>
    <row r="75" spans="1:18" ht="12.75">
      <c r="A75" s="15"/>
      <c r="B75" s="4" t="s">
        <v>187</v>
      </c>
      <c r="C75" s="19" t="s">
        <v>186</v>
      </c>
      <c r="D75" s="5">
        <v>0</v>
      </c>
      <c r="E75" s="6">
        <f>IF(D75&lt;1.5,,IF(D75&lt;1.5,,SUM(51.39*(POWER((D75-1.5),1.05)))))</f>
        <v>0</v>
      </c>
      <c r="F75" s="5">
        <v>34</v>
      </c>
      <c r="G75" s="6">
        <f>IF(F75&lt;10,,IF(F75&lt;10,,SUM(5.33*(POWER((F75-10),1.1)))))</f>
        <v>175.77599901570431</v>
      </c>
      <c r="H75" s="5">
        <v>8.71</v>
      </c>
      <c r="I75" s="6">
        <f>IF(H75&lt;0.1,,IF(H75&gt;11.5,,SUM(58.015*(POWER((11.5-H75),1.81)))))</f>
        <v>371.6070156208127</v>
      </c>
      <c r="J75" s="7">
        <v>0</v>
      </c>
      <c r="K75" s="6">
        <f>IF(J75&lt;75,,IF(J75&lt;75,,SUM(0.8465*(POWER((J75-75),1.42)))))</f>
        <v>0</v>
      </c>
      <c r="L75" s="8">
        <v>366</v>
      </c>
      <c r="M75" s="6">
        <f>IF(L75&lt;220,,IF(L75&lt;220,,SUM(0.14354*(POWER((L75-220),1.4)))))</f>
        <v>153.83917420923947</v>
      </c>
      <c r="N75" s="25" t="s">
        <v>473</v>
      </c>
      <c r="O75" s="26" t="s">
        <v>11</v>
      </c>
      <c r="P75" s="27" t="s">
        <v>504</v>
      </c>
      <c r="Q75" s="6">
        <f>IF((N75*60+P75)&lt;0.1,,IF((N75*60+P75)&gt;305.5,,SUM(0.08713*(POWER((305.5-(N75*60+P75)),1.85)))))</f>
        <v>171.7196383271994</v>
      </c>
      <c r="R75" s="10">
        <f>SUM(E75,G75,I75,K75,M75,Q75)</f>
        <v>872.9418271729559</v>
      </c>
    </row>
    <row r="76" spans="1:18" ht="12.75">
      <c r="A76" s="15"/>
      <c r="B76" s="4"/>
      <c r="C76" s="19"/>
      <c r="D76" s="5"/>
      <c r="E76" s="6">
        <f>IF(D76&lt;1.5,,IF(D76&lt;1.5,,SUM(51.39*(POWER((D76-1.5),1.05)))))</f>
        <v>0</v>
      </c>
      <c r="F76" s="5"/>
      <c r="G76" s="6">
        <f>IF(F76&lt;10,,IF(F76&lt;10,,SUM(5.33*(POWER((F76-10),1.1)))))</f>
        <v>0</v>
      </c>
      <c r="H76" s="5"/>
      <c r="I76" s="6">
        <f>IF(H76&lt;0.1,,IF(H76&gt;11.5,,SUM(58.015*(POWER((11.5-H76),1.81)))))</f>
        <v>0</v>
      </c>
      <c r="J76" s="7"/>
      <c r="K76" s="6">
        <f>IF(J76&lt;75,,IF(J76&lt;75,,SUM(0.8465*(POWER((J76-75),1.42)))))</f>
        <v>0</v>
      </c>
      <c r="L76" s="8"/>
      <c r="M76" s="6">
        <f>IF(L76&lt;220,,IF(L76&lt;220,,SUM(0.14354*(POWER((L76-220),1.4)))))</f>
        <v>0</v>
      </c>
      <c r="N76" s="25"/>
      <c r="O76" s="26" t="s">
        <v>11</v>
      </c>
      <c r="P76" s="27"/>
      <c r="Q76" s="6">
        <f>IF((N76*60+P76)&lt;0.1,,IF((N76*60+P76)&gt;305.5,,SUM(0.08713*(POWER((305.5-(N76*60+P76)),1.85)))))</f>
        <v>0</v>
      </c>
      <c r="R76" s="10">
        <f>SUM(E76,G76,I76,K76,M76,Q76)</f>
        <v>0</v>
      </c>
    </row>
    <row r="77" spans="1:18" ht="12.75">
      <c r="A77" s="15"/>
      <c r="B77" s="4"/>
      <c r="C77" s="19"/>
      <c r="D77" s="5"/>
      <c r="E77" s="6"/>
      <c r="F77" s="5"/>
      <c r="G77" s="6"/>
      <c r="H77" s="5"/>
      <c r="I77" s="6"/>
      <c r="J77" s="7"/>
      <c r="K77" s="6"/>
      <c r="L77" s="8"/>
      <c r="M77" s="6"/>
      <c r="N77" s="25"/>
      <c r="O77" s="26"/>
      <c r="P77" s="27"/>
      <c r="Q77" s="6"/>
      <c r="R77" s="10">
        <f>R72+R73+R74+R75</f>
        <v>4799.254286204903</v>
      </c>
    </row>
    <row r="78" spans="14:16" ht="12.75">
      <c r="N78"/>
      <c r="O78"/>
      <c r="P78"/>
    </row>
    <row r="79" spans="1:18" ht="12.75">
      <c r="A79" s="15"/>
      <c r="B79" s="4" t="s">
        <v>251</v>
      </c>
      <c r="C79" s="19" t="s">
        <v>250</v>
      </c>
      <c r="D79" s="5">
        <v>0</v>
      </c>
      <c r="E79" s="6">
        <f>IF(D79&lt;1.5,,IF(D79&lt;1.5,,SUM(51.39*(POWER((D79-1.5),1.05)))))</f>
        <v>0</v>
      </c>
      <c r="F79" s="5">
        <v>39</v>
      </c>
      <c r="G79" s="6">
        <f>IF(F79&lt;10,,IF(F79&lt;10,,SUM(5.33*(POWER((F79-10),1.1)))))</f>
        <v>216.45369640771116</v>
      </c>
      <c r="H79" s="5">
        <v>8.19</v>
      </c>
      <c r="I79" s="6">
        <f>IF(H79&lt;0.1,,IF(H79&gt;11.5,,SUM(58.015*(POWER((11.5-H79),1.81)))))</f>
        <v>506.3245265850825</v>
      </c>
      <c r="J79" s="8">
        <v>0</v>
      </c>
      <c r="K79" s="6">
        <f>IF(J79&lt;75,,IF(J79&lt;75,,SUM(0.8465*(POWER((J79-75),1.42)))))</f>
        <v>0</v>
      </c>
      <c r="L79" s="7">
        <v>476</v>
      </c>
      <c r="M79" s="6">
        <f>IF(L79&lt;220,,IF(L79&lt;220,,SUM(0.14354*(POWER((L79-220),1.4)))))</f>
        <v>337.68276352260966</v>
      </c>
      <c r="N79" s="25" t="s">
        <v>348</v>
      </c>
      <c r="O79" s="26" t="s">
        <v>11</v>
      </c>
      <c r="P79" s="27" t="s">
        <v>525</v>
      </c>
      <c r="Q79" s="6">
        <f>IF((N79*60+P79)&lt;0.1,,IF((N79*60+P79)&gt;305.5,,SUM(0.08713*(POWER((305.5-(N79*60+P79)),1.85)))))</f>
        <v>287.0558559546805</v>
      </c>
      <c r="R79" s="10">
        <f>SUM(E79,G79,I79,K79,M79,Q79)</f>
        <v>1347.516842470084</v>
      </c>
    </row>
    <row r="80" spans="1:18" ht="12.75">
      <c r="A80" s="15"/>
      <c r="B80" s="4" t="s">
        <v>252</v>
      </c>
      <c r="C80" s="19" t="s">
        <v>250</v>
      </c>
      <c r="D80" s="5">
        <v>9.28</v>
      </c>
      <c r="E80" s="6">
        <f>IF(D80&lt;1.5,,IF(D80&lt;1.5,,SUM(51.39*(POWER((D80-1.5),1.05)))))</f>
        <v>443.0035378381832</v>
      </c>
      <c r="F80" s="5">
        <v>0</v>
      </c>
      <c r="G80" s="6">
        <f>IF(F80&lt;10,,IF(F80&lt;10,,SUM(5.33*(POWER((F80-10),1.1)))))</f>
        <v>0</v>
      </c>
      <c r="H80" s="5">
        <v>8.68</v>
      </c>
      <c r="I80" s="6">
        <f>IF(H80&lt;0.1,,IF(H80&gt;11.5,,SUM(58.015*(POWER((11.5-H80),1.81)))))</f>
        <v>378.8708415594285</v>
      </c>
      <c r="J80" s="8">
        <v>0</v>
      </c>
      <c r="K80" s="6">
        <f>IF(J80&lt;75,,IF(J80&lt;75,,SUM(0.8465*(POWER((J80-75),1.42)))))</f>
        <v>0</v>
      </c>
      <c r="L80" s="8">
        <v>397</v>
      </c>
      <c r="M80" s="6">
        <f>IF(L80&lt;220,,IF(L80&lt;220,,SUM(0.14354*(POWER((L80-220),1.4)))))</f>
        <v>201.43526990734878</v>
      </c>
      <c r="N80" s="25" t="s">
        <v>348</v>
      </c>
      <c r="O80" s="26" t="s">
        <v>11</v>
      </c>
      <c r="P80" s="27" t="s">
        <v>523</v>
      </c>
      <c r="Q80" s="6">
        <f>IF((N80*60+P80)&lt;0.1,,IF((N80*60+P80)&gt;305.5,,SUM(0.08713*(POWER((305.5-(N80*60+P80)),1.85)))))</f>
        <v>255.07671573339397</v>
      </c>
      <c r="R80" s="10">
        <f>SUM(E80,G80,I80,K80,M80,Q80)</f>
        <v>1278.3863650383546</v>
      </c>
    </row>
    <row r="81" spans="1:18" ht="12.75">
      <c r="A81" s="15">
        <v>11</v>
      </c>
      <c r="B81" s="4" t="s">
        <v>253</v>
      </c>
      <c r="C81" s="19" t="s">
        <v>250</v>
      </c>
      <c r="D81" s="5">
        <v>0</v>
      </c>
      <c r="E81" s="6">
        <f>IF(D81&lt;1.5,,IF(D81&lt;1.5,,SUM(51.39*(POWER((D81-1.5),1.05)))))</f>
        <v>0</v>
      </c>
      <c r="F81" s="5">
        <v>32</v>
      </c>
      <c r="G81" s="6">
        <f>IF(F81&lt;10,,IF(F81&lt;10,,SUM(5.33*(POWER((F81-10),1.1)))))</f>
        <v>159.73208402209195</v>
      </c>
      <c r="H81" s="5">
        <v>8.4</v>
      </c>
      <c r="I81" s="6">
        <f>IF(H81&lt;0.1,,IF(H81&gt;11.5,,SUM(58.015*(POWER((11.5-H81),1.81)))))</f>
        <v>449.6814393850755</v>
      </c>
      <c r="J81" s="8">
        <v>0</v>
      </c>
      <c r="K81" s="6">
        <f>IF(J81&lt;75,,IF(J81&lt;75,,SUM(0.8465*(POWER((J81-75),1.42)))))</f>
        <v>0</v>
      </c>
      <c r="L81" s="7">
        <v>491</v>
      </c>
      <c r="M81" s="6">
        <f>IF(L81&lt;220,,IF(L81&lt;220,,SUM(0.14354*(POWER((L81-220),1.4)))))</f>
        <v>365.7042008551475</v>
      </c>
      <c r="N81" s="25" t="s">
        <v>473</v>
      </c>
      <c r="O81" s="26" t="s">
        <v>11</v>
      </c>
      <c r="P81" s="27" t="s">
        <v>524</v>
      </c>
      <c r="Q81" s="6">
        <f>IF((N81*60+P81)&lt;0.1,,IF((N81*60+P81)&gt;305.5,,SUM(0.08713*(POWER((305.5-(N81*60+P81)),1.85)))))</f>
        <v>120.3274191903121</v>
      </c>
      <c r="R81" s="10">
        <f>SUM(E81,G81,I81,K81,M81,Q81)</f>
        <v>1095.4451434526272</v>
      </c>
    </row>
    <row r="82" spans="1:18" ht="12.75">
      <c r="A82" s="15"/>
      <c r="B82" s="4" t="s">
        <v>254</v>
      </c>
      <c r="C82" s="19" t="s">
        <v>250</v>
      </c>
      <c r="D82" s="5">
        <v>0</v>
      </c>
      <c r="E82" s="6">
        <f>IF(D82&lt;1.5,,IF(D82&lt;1.5,,SUM(51.39*(POWER((D82-1.5),1.05)))))</f>
        <v>0</v>
      </c>
      <c r="F82" s="5">
        <v>44</v>
      </c>
      <c r="G82" s="6">
        <f>IF(F82&lt;10,,IF(F82&lt;10,,SUM(5.33*(POWER((F82-10),1.1)))))</f>
        <v>257.8422116961199</v>
      </c>
      <c r="H82" s="5">
        <v>9</v>
      </c>
      <c r="I82" s="6">
        <f>IF(H82&lt;0.1,,IF(H82&gt;11.5,,SUM(58.015*(POWER((11.5-H82),1.81)))))</f>
        <v>304.6573865716712</v>
      </c>
      <c r="J82" s="8">
        <v>125</v>
      </c>
      <c r="K82" s="6">
        <f>IF(J82&lt;75,,IF(J82&lt;75,,SUM(0.8465*(POWER((J82-75),1.42)))))</f>
        <v>218.85897886918931</v>
      </c>
      <c r="L82" s="7">
        <v>0</v>
      </c>
      <c r="M82" s="6">
        <f>IF(L82&lt;220,,IF(L82&lt;220,,SUM(0.14354*(POWER((L82-220),1.4)))))</f>
        <v>0</v>
      </c>
      <c r="N82" s="25" t="s">
        <v>348</v>
      </c>
      <c r="O82" s="26" t="s">
        <v>11</v>
      </c>
      <c r="P82" s="27" t="s">
        <v>522</v>
      </c>
      <c r="Q82" s="6">
        <f>IF((N82*60+P82)&lt;0.1,,IF((N82*60+P82)&gt;305.5,,SUM(0.08713*(POWER((305.5-(N82*60+P82)),1.85)))))</f>
        <v>270.42793157087436</v>
      </c>
      <c r="R82" s="10">
        <f>SUM(E82,G82,I82,K82,M82,Q82)</f>
        <v>1051.7865087078546</v>
      </c>
    </row>
    <row r="83" spans="1:18" ht="12.75">
      <c r="A83" s="15"/>
      <c r="B83" s="4" t="s">
        <v>255</v>
      </c>
      <c r="C83" s="19" t="s">
        <v>250</v>
      </c>
      <c r="D83" s="5">
        <v>8.26</v>
      </c>
      <c r="E83" s="6">
        <f>IF(D83&lt;1.5,,IF(D83&lt;1.5,,SUM(51.39*(POWER((D83-1.5),1.05)))))</f>
        <v>382.2281323906956</v>
      </c>
      <c r="F83" s="5">
        <v>0</v>
      </c>
      <c r="G83" s="6">
        <f>IF(F83&lt;10,,IF(F83&lt;10,,SUM(5.33*(POWER((F83-10),1.1)))))</f>
        <v>0</v>
      </c>
      <c r="H83" s="5">
        <v>9.31</v>
      </c>
      <c r="I83" s="6">
        <f>IF(H83&lt;0.1,,IF(H83&gt;11.5,,SUM(58.015*(POWER((11.5-H83),1.81)))))</f>
        <v>239.74201127119983</v>
      </c>
      <c r="J83" s="8">
        <v>125</v>
      </c>
      <c r="K83" s="6">
        <f>IF(J83&lt;75,,IF(J83&lt;75,,SUM(0.8465*(POWER((J83-75),1.42)))))</f>
        <v>218.85897886918931</v>
      </c>
      <c r="L83" s="7">
        <v>0</v>
      </c>
      <c r="M83" s="6">
        <f>IF(L83&lt;220,,IF(L83&lt;220,,SUM(0.14354*(POWER((L83-220),1.4)))))</f>
        <v>0</v>
      </c>
      <c r="N83" s="25" t="s">
        <v>473</v>
      </c>
      <c r="O83" s="26" t="s">
        <v>11</v>
      </c>
      <c r="P83" s="27" t="s">
        <v>521</v>
      </c>
      <c r="Q83" s="6">
        <f>IF((N83*60+P83)&lt;0.1,,IF((N83*60+P83)&gt;305.5,,SUM(0.08713*(POWER((305.5-(N83*60+P83)),1.85)))))</f>
        <v>104.98938990869773</v>
      </c>
      <c r="R83" s="10">
        <f>SUM(E83,G83,I83,K83,M83,Q83)</f>
        <v>945.8185124397825</v>
      </c>
    </row>
    <row r="84" spans="1:18" ht="12.75">
      <c r="A84" s="15"/>
      <c r="B84" s="4"/>
      <c r="C84" s="19"/>
      <c r="D84" s="5"/>
      <c r="E84" s="6"/>
      <c r="F84" s="5"/>
      <c r="G84" s="6"/>
      <c r="H84" s="5"/>
      <c r="I84" s="6"/>
      <c r="J84" s="7"/>
      <c r="K84" s="6"/>
      <c r="L84" s="8"/>
      <c r="M84" s="6"/>
      <c r="N84" s="25"/>
      <c r="O84" s="26"/>
      <c r="P84" s="27"/>
      <c r="Q84" s="6"/>
      <c r="R84" s="10">
        <f>R79+R80+R81+R82</f>
        <v>4773.13485966892</v>
      </c>
    </row>
    <row r="85" spans="14:16" ht="12.75">
      <c r="N85"/>
      <c r="O85"/>
      <c r="P85"/>
    </row>
    <row r="86" spans="1:18" ht="12.75">
      <c r="A86" s="16"/>
      <c r="B86" s="13"/>
      <c r="C86" s="20"/>
      <c r="D86" s="14"/>
      <c r="E86" s="7"/>
      <c r="F86" s="14"/>
      <c r="G86" s="7"/>
      <c r="H86" s="14"/>
      <c r="I86" s="7"/>
      <c r="J86" s="7"/>
      <c r="K86" s="7"/>
      <c r="L86" s="13"/>
      <c r="M86" s="7"/>
      <c r="N86" s="25"/>
      <c r="O86" s="26"/>
      <c r="P86" s="28"/>
      <c r="Q86" s="7"/>
      <c r="R86" s="9"/>
    </row>
    <row r="87" spans="1:18" ht="12.75">
      <c r="A87" s="15"/>
      <c r="B87" s="4" t="s">
        <v>216</v>
      </c>
      <c r="C87" s="19" t="s">
        <v>208</v>
      </c>
      <c r="D87" s="5">
        <v>9.11</v>
      </c>
      <c r="E87" s="6">
        <f>IF(D87&lt;1.5,,IF(D87&lt;1.5,,SUM(51.39*(POWER((D87-1.5),1.05)))))</f>
        <v>432.8451018147126</v>
      </c>
      <c r="F87" s="5">
        <v>0</v>
      </c>
      <c r="G87" s="6">
        <f>IF(F87&lt;10,,IF(F87&lt;10,,SUM(5.33*(POWER((F87-10),1.1)))))</f>
        <v>0</v>
      </c>
      <c r="H87" s="5">
        <v>9.18</v>
      </c>
      <c r="I87" s="6">
        <f aca="true" t="shared" si="0" ref="I87:I92">IF(H87&lt;0.1,,IF(H87&gt;11.5,,SUM(58.015*(POWER((11.5-H87),1.81)))))</f>
        <v>266.11757007027813</v>
      </c>
      <c r="J87" s="8">
        <v>0</v>
      </c>
      <c r="K87" s="6">
        <f>IF(J87&lt;75,,IF(J87&lt;75,,SUM(0.8465*(POWER((J87-75),1.42)))))</f>
        <v>0</v>
      </c>
      <c r="L87" s="8">
        <v>416</v>
      </c>
      <c r="M87" s="6">
        <f>IF(L87&lt;220,,IF(L87&lt;220,,SUM(0.14354*(POWER((L87-220),1.4)))))</f>
        <v>232.34398927886542</v>
      </c>
      <c r="N87" s="25" t="s">
        <v>348</v>
      </c>
      <c r="O87" s="26" t="s">
        <v>11</v>
      </c>
      <c r="P87" s="27" t="s">
        <v>514</v>
      </c>
      <c r="Q87" s="6">
        <f>IF((N87*60+P87)&lt;0.1,,IF((N87*60+P87)&gt;305.5,,SUM(0.08713*(POWER((305.5-(N87*60+P87)),1.85)))))</f>
        <v>266.9379874110203</v>
      </c>
      <c r="R87" s="10">
        <f>SUM(E87,G87,I87,K87,M87,Q87)</f>
        <v>1198.2446485748765</v>
      </c>
    </row>
    <row r="88" spans="1:18" ht="12.75">
      <c r="A88" s="15"/>
      <c r="B88" s="4" t="s">
        <v>214</v>
      </c>
      <c r="C88" s="19" t="s">
        <v>208</v>
      </c>
      <c r="D88" s="5">
        <v>0</v>
      </c>
      <c r="E88" s="6">
        <f>IF(D88&lt;1.5,,IF(D88&lt;1.5,,SUM(51.39*(POWER((D88-1.5),1.05)))))</f>
        <v>0</v>
      </c>
      <c r="F88" s="5">
        <v>53</v>
      </c>
      <c r="G88" s="6">
        <f>IF(F88&lt;10,,IF(F88&lt;10,,SUM(5.33*(POWER((F88-10),1.1)))))</f>
        <v>333.84318122905535</v>
      </c>
      <c r="H88" s="5">
        <v>8.67</v>
      </c>
      <c r="I88" s="6">
        <f t="shared" si="0"/>
        <v>381.3060928535063</v>
      </c>
      <c r="J88" s="8">
        <v>130</v>
      </c>
      <c r="K88" s="6">
        <f>IF(J88&lt;75,,IF(J88&lt;75,,SUM(0.8465*(POWER((J88-75),1.42)))))</f>
        <v>250.57744780652234</v>
      </c>
      <c r="L88" s="8">
        <v>0</v>
      </c>
      <c r="M88" s="6">
        <f>IF(L88&lt;220,,IF(L88&lt;220,,SUM(0.14354*(POWER((L88-220),1.4)))))</f>
        <v>0</v>
      </c>
      <c r="N88" s="25" t="s">
        <v>473</v>
      </c>
      <c r="O88" s="26" t="s">
        <v>11</v>
      </c>
      <c r="P88" s="27" t="s">
        <v>511</v>
      </c>
      <c r="Q88" s="6">
        <f>IF((N88*60+P88)&lt;0.1,,IF((N88*60+P88)&gt;305.5,,SUM(0.08713*(POWER((305.5-(N88*60+P88)),1.85)))))</f>
        <v>175.5801593811706</v>
      </c>
      <c r="R88" s="10">
        <f>SUM(E88,G88,I88,K88,M88,Q88)</f>
        <v>1141.3068812702547</v>
      </c>
    </row>
    <row r="89" spans="1:18" ht="12.75">
      <c r="A89" s="15">
        <v>12</v>
      </c>
      <c r="B89" s="4" t="s">
        <v>215</v>
      </c>
      <c r="C89" s="19" t="s">
        <v>208</v>
      </c>
      <c r="D89" s="5">
        <v>6.9</v>
      </c>
      <c r="E89" s="6">
        <f>IF(D89&lt;1.5,,IF(D89&lt;1.5,,SUM(51.39*(POWER((D89-1.5),1.05)))))</f>
        <v>301.92012699743293</v>
      </c>
      <c r="F89" s="5">
        <v>0</v>
      </c>
      <c r="G89" s="6">
        <f>IF(F89&lt;10,,IF(F89&lt;10,,SUM(5.33*(POWER((F89-10),1.1)))))</f>
        <v>0</v>
      </c>
      <c r="H89" s="5">
        <v>9.35</v>
      </c>
      <c r="I89" s="6">
        <f t="shared" si="0"/>
        <v>231.87499042598205</v>
      </c>
      <c r="J89" s="7">
        <v>138</v>
      </c>
      <c r="K89" s="6">
        <f>IF(J89&lt;75,,IF(J89&lt;75,,SUM(0.8465*(POWER((J89-75),1.42)))))</f>
        <v>303.8719009255697</v>
      </c>
      <c r="L89" s="7">
        <v>0</v>
      </c>
      <c r="M89" s="6">
        <f>IF(L89&lt;220,,IF(L89&lt;220,,SUM(0.14354*(POWER((L89-220),1.4)))))</f>
        <v>0</v>
      </c>
      <c r="N89" s="25" t="s">
        <v>348</v>
      </c>
      <c r="O89" s="26" t="s">
        <v>11</v>
      </c>
      <c r="P89" s="27" t="s">
        <v>513</v>
      </c>
      <c r="Q89" s="6">
        <f>IF((N89*60+P89)&lt;0.1,,IF((N89*60+P89)&gt;305.5,,SUM(0.08713*(POWER((305.5-(N89*60+P89)),1.85)))))</f>
        <v>302.908187559399</v>
      </c>
      <c r="R89" s="10">
        <f>SUM(E89,G89,I89,K89,M89,Q89)</f>
        <v>1140.5752059083836</v>
      </c>
    </row>
    <row r="90" spans="1:18" ht="12.75">
      <c r="A90" s="15"/>
      <c r="B90" s="4" t="s">
        <v>218</v>
      </c>
      <c r="C90" s="19" t="s">
        <v>208</v>
      </c>
      <c r="D90" s="5">
        <v>0</v>
      </c>
      <c r="E90" s="6">
        <f>IF(D90&lt;1.5,,IF(D90&lt;1.5,,SUM(51.39*(POWER((D90-1.5),1.05)))))</f>
        <v>0</v>
      </c>
      <c r="F90" s="5">
        <v>33</v>
      </c>
      <c r="G90" s="6">
        <f>IF(F90&lt;10,,IF(F90&lt;10,,SUM(5.33*(POWER((F90-10),1.1)))))</f>
        <v>167.73659728495315</v>
      </c>
      <c r="H90" s="5">
        <v>9.22</v>
      </c>
      <c r="I90" s="6">
        <f t="shared" si="0"/>
        <v>257.8709199797183</v>
      </c>
      <c r="J90" s="7">
        <v>0</v>
      </c>
      <c r="K90" s="6">
        <f>IF(J90&lt;75,,IF(J90&lt;75,,SUM(0.8465*(POWER((J90-75),1.42)))))</f>
        <v>0</v>
      </c>
      <c r="L90" s="7">
        <v>383</v>
      </c>
      <c r="M90" s="6">
        <f>IF(L90&lt;220,,IF(L90&lt;220,,SUM(0.14354*(POWER((L90-220),1.4)))))</f>
        <v>179.48807014811143</v>
      </c>
      <c r="N90" s="25" t="s">
        <v>348</v>
      </c>
      <c r="O90" s="26" t="s">
        <v>11</v>
      </c>
      <c r="P90" s="27" t="s">
        <v>516</v>
      </c>
      <c r="Q90" s="6">
        <f>IF((N90*60+P90)&lt;0.1,,IF((N90*60+P90)&gt;305.5,,SUM(0.08713*(POWER((305.5-(N90*60+P90)),1.85)))))</f>
        <v>274.46057475020024</v>
      </c>
      <c r="R90" s="10">
        <f>SUM(E90,G90,I90,K90,M90,Q90)</f>
        <v>879.5561621629831</v>
      </c>
    </row>
    <row r="91" spans="1:18" ht="12.75">
      <c r="A91" s="15"/>
      <c r="B91" s="4" t="s">
        <v>217</v>
      </c>
      <c r="C91" s="19" t="s">
        <v>208</v>
      </c>
      <c r="D91" s="5">
        <v>0</v>
      </c>
      <c r="E91" s="6">
        <f>IF(D91&lt;1.5,,IF(D91&lt;1.5,,SUM(51.39*(POWER((D91-1.5),1.05)))))</f>
        <v>0</v>
      </c>
      <c r="F91" s="5">
        <v>46</v>
      </c>
      <c r="G91" s="6">
        <f>IF(F91&lt;10,,IF(F91&lt;10,,SUM(5.33*(POWER((F91-10),1.1)))))</f>
        <v>274.5743472824765</v>
      </c>
      <c r="H91" s="5">
        <v>9.74</v>
      </c>
      <c r="I91" s="6">
        <f t="shared" si="0"/>
        <v>161.40546127835944</v>
      </c>
      <c r="J91" s="8">
        <v>0</v>
      </c>
      <c r="K91" s="6">
        <f>IF(J91&lt;75,,IF(J91&lt;75,,SUM(0.8465*(POWER((J91-75),1.42)))))</f>
        <v>0</v>
      </c>
      <c r="L91" s="8">
        <v>363</v>
      </c>
      <c r="M91" s="6">
        <f>IF(L91&lt;220,,IF(L91&lt;220,,SUM(0.14354*(POWER((L91-220),1.4)))))</f>
        <v>149.43192610987757</v>
      </c>
      <c r="N91" s="25" t="s">
        <v>473</v>
      </c>
      <c r="O91" s="26" t="s">
        <v>11</v>
      </c>
      <c r="P91" s="27" t="s">
        <v>515</v>
      </c>
      <c r="Q91" s="6">
        <f>IF((N91*60+P91)&lt;0.1,,IF((N91*60+P91)&gt;305.5,,SUM(0.08713*(POWER((305.5-(N91*60+P91)),1.85)))))</f>
        <v>85.05019419982936</v>
      </c>
      <c r="R91" s="10">
        <f>SUM(E91,G91,I91,K91,M91,Q91)</f>
        <v>670.4619288705428</v>
      </c>
    </row>
    <row r="92" spans="1:18" ht="12.75">
      <c r="A92" s="15"/>
      <c r="B92" s="4"/>
      <c r="C92" s="19"/>
      <c r="D92" s="5"/>
      <c r="E92" s="6"/>
      <c r="F92" s="5"/>
      <c r="G92" s="6"/>
      <c r="H92" s="5"/>
      <c r="I92" s="6">
        <f t="shared" si="0"/>
        <v>0</v>
      </c>
      <c r="J92" s="7"/>
      <c r="K92" s="6"/>
      <c r="L92" s="8"/>
      <c r="M92" s="6"/>
      <c r="N92" s="25"/>
      <c r="O92" s="26"/>
      <c r="P92" s="27"/>
      <c r="Q92" s="6"/>
      <c r="R92" s="10">
        <f>R87+R88+R89+R90</f>
        <v>4359.6828979164975</v>
      </c>
    </row>
    <row r="93" spans="14:16" ht="12.75">
      <c r="N93"/>
      <c r="O93"/>
      <c r="P93"/>
    </row>
    <row r="94" spans="1:18" ht="12.75">
      <c r="A94" s="15"/>
      <c r="B94" s="4" t="s">
        <v>236</v>
      </c>
      <c r="C94" s="19" t="s">
        <v>228</v>
      </c>
      <c r="D94" s="5">
        <v>7.82</v>
      </c>
      <c r="E94" s="6">
        <f>IF(D94&lt;1.5,,IF(D94&lt;1.5,,SUM(51.39*(POWER((D94-1.5),1.05)))))</f>
        <v>356.1488528948662</v>
      </c>
      <c r="F94" s="5">
        <v>0</v>
      </c>
      <c r="G94" s="6">
        <f>IF(F94&lt;10,,IF(F94&lt;10,,SUM(5.33*(POWER((F94-10),1.1)))))</f>
        <v>0</v>
      </c>
      <c r="H94" s="5">
        <v>9.27</v>
      </c>
      <c r="I94" s="6">
        <f>IF(H94&lt;0.1,,IF(H94&gt;11.5,,SUM(58.015*(POWER((11.5-H94),1.81)))))</f>
        <v>247.7262900458914</v>
      </c>
      <c r="J94" s="7">
        <v>0</v>
      </c>
      <c r="K94" s="6">
        <f>IF(J94&lt;75,,IF(J94&lt;75,,SUM(0.8465*(POWER((J94-75),1.42)))))</f>
        <v>0</v>
      </c>
      <c r="L94" s="8">
        <v>384</v>
      </c>
      <c r="M94" s="6">
        <f>IF(L94&lt;220,,IF(L94&lt;220,,SUM(0.14354*(POWER((L94-220),1.4)))))</f>
        <v>181.03157471183883</v>
      </c>
      <c r="N94" s="25" t="s">
        <v>348</v>
      </c>
      <c r="O94" s="26" t="s">
        <v>11</v>
      </c>
      <c r="P94" s="27" t="s">
        <v>518</v>
      </c>
      <c r="Q94" s="6">
        <f>IF((N94*60+P94)&lt;0.1,,IF((N94*60+P94)&gt;305.5,,SUM(0.08713*(POWER((305.5-(N94*60+P94)),1.85)))))</f>
        <v>253.6901631898409</v>
      </c>
      <c r="R94" s="10">
        <f>SUM(E94,G94,I94,K94,M94,Q94)</f>
        <v>1038.5968808424373</v>
      </c>
    </row>
    <row r="95" spans="1:18" ht="12.75">
      <c r="A95" s="15"/>
      <c r="B95" s="4" t="s">
        <v>237</v>
      </c>
      <c r="C95" s="19" t="s">
        <v>228</v>
      </c>
      <c r="D95" s="5">
        <v>0</v>
      </c>
      <c r="E95" s="6">
        <f>IF(D95&lt;1.5,,IF(D95&lt;1.5,,SUM(51.39*(POWER((D95-1.5),1.05)))))</f>
        <v>0</v>
      </c>
      <c r="F95" s="5">
        <v>39</v>
      </c>
      <c r="G95" s="6">
        <f>IF(F95&lt;10,,IF(F95&lt;10,,SUM(5.33*(POWER((F95-10),1.1)))))</f>
        <v>216.45369640771116</v>
      </c>
      <c r="H95" s="5">
        <v>9.52</v>
      </c>
      <c r="I95" s="6">
        <f>IF(H95&lt;0.1,,IF(H95&gt;11.5,,SUM(58.015*(POWER((11.5-H95),1.81)))))</f>
        <v>199.75805050106462</v>
      </c>
      <c r="J95" s="7">
        <v>125</v>
      </c>
      <c r="K95" s="6">
        <f>IF(J95&lt;75,,IF(J95&lt;75,,SUM(0.8465*(POWER((J95-75),1.42)))))</f>
        <v>218.85897886918931</v>
      </c>
      <c r="L95" s="8">
        <v>0</v>
      </c>
      <c r="M95" s="6">
        <f>IF(L95&lt;220,,IF(L95&lt;220,,SUM(0.14354*(POWER((L95-220),1.4)))))</f>
        <v>0</v>
      </c>
      <c r="N95" s="25" t="s">
        <v>348</v>
      </c>
      <c r="O95" s="26" t="s">
        <v>11</v>
      </c>
      <c r="P95" s="27" t="s">
        <v>520</v>
      </c>
      <c r="Q95" s="6">
        <f>IF((N95*60+P95)&lt;0.1,,IF((N95*60+P95)&gt;305.5,,SUM(0.08713*(POWER((305.5-(N95*60+P95)),1.85)))))</f>
        <v>389.91228314641563</v>
      </c>
      <c r="R95" s="10">
        <f>SUM(E95,G95,I95,K95,M95,Q95)</f>
        <v>1024.9830089243808</v>
      </c>
    </row>
    <row r="96" spans="1:18" ht="12.75">
      <c r="A96" s="15">
        <v>13</v>
      </c>
      <c r="B96" s="4" t="s">
        <v>238</v>
      </c>
      <c r="C96" s="19" t="s">
        <v>228</v>
      </c>
      <c r="D96" s="5">
        <v>6.67</v>
      </c>
      <c r="E96" s="6">
        <f>IF(D96&lt;1.5,,IF(D96&lt;1.5,,SUM(51.39*(POWER((D96-1.5),1.05)))))</f>
        <v>288.43216374024246</v>
      </c>
      <c r="F96" s="5">
        <v>0</v>
      </c>
      <c r="G96" s="6">
        <f>IF(F96&lt;10,,IF(F96&lt;10,,SUM(5.33*(POWER((F96-10),1.1)))))</f>
        <v>0</v>
      </c>
      <c r="H96" s="5">
        <v>9.08</v>
      </c>
      <c r="I96" s="6">
        <f>IF(H96&lt;0.1,,IF(H96&gt;11.5,,SUM(58.015*(POWER((11.5-H96),1.81)))))</f>
        <v>287.24078768857464</v>
      </c>
      <c r="J96" s="7">
        <v>135</v>
      </c>
      <c r="K96" s="6">
        <f>IF(J96&lt;75,,IF(J96&lt;75,,SUM(0.8465*(POWER((J96-75),1.42)))))</f>
        <v>283.53177583089024</v>
      </c>
      <c r="L96" s="8">
        <v>0</v>
      </c>
      <c r="M96" s="6">
        <f>IF(L96&lt;220,,IF(L96&lt;220,,SUM(0.14354*(POWER((L96-220),1.4)))))</f>
        <v>0</v>
      </c>
      <c r="N96" s="25" t="s">
        <v>473</v>
      </c>
      <c r="O96" s="26" t="s">
        <v>11</v>
      </c>
      <c r="P96" s="27" t="s">
        <v>517</v>
      </c>
      <c r="Q96" s="6">
        <f>IF((N96*60+P96)&lt;0.1,,IF((N96*60+P96)&gt;305.5,,SUM(0.08713*(POWER((305.5-(N96*60+P96)),1.85)))))</f>
        <v>164.27170375603606</v>
      </c>
      <c r="R96" s="10">
        <f>SUM(E96,G96,I96,K96,M96,Q96)</f>
        <v>1023.4764310157434</v>
      </c>
    </row>
    <row r="97" spans="1:18" ht="12.75">
      <c r="A97" s="15"/>
      <c r="B97" s="4" t="s">
        <v>239</v>
      </c>
      <c r="C97" s="19" t="s">
        <v>228</v>
      </c>
      <c r="D97" s="5">
        <v>0</v>
      </c>
      <c r="E97" s="6">
        <f>IF(D97&lt;1.5,,IF(D97&lt;1.5,,SUM(51.39*(POWER((D97-1.5),1.05)))))</f>
        <v>0</v>
      </c>
      <c r="F97" s="5">
        <v>46</v>
      </c>
      <c r="G97" s="6">
        <f>IF(F97&lt;10,,IF(F97&lt;10,,SUM(5.33*(POWER((F97-10),1.1)))))</f>
        <v>274.5743472824765</v>
      </c>
      <c r="H97" s="5">
        <v>9.24</v>
      </c>
      <c r="I97" s="6">
        <f>IF(H97&lt;0.1,,IF(H97&gt;11.5,,SUM(58.015*(POWER((11.5-H97),1.81)))))</f>
        <v>253.79120714056216</v>
      </c>
      <c r="J97" s="7">
        <v>0</v>
      </c>
      <c r="K97" s="6">
        <f>IF(J97&lt;75,,IF(J97&lt;75,,SUM(0.8465*(POWER((J97-75),1.42)))))</f>
        <v>0</v>
      </c>
      <c r="L97" s="8">
        <v>404</v>
      </c>
      <c r="M97" s="6">
        <f>IF(L97&lt;220,,IF(L97&lt;220,,SUM(0.14354*(POWER((L97-220),1.4)))))</f>
        <v>212.67571135874587</v>
      </c>
      <c r="N97" s="25" t="s">
        <v>348</v>
      </c>
      <c r="O97" s="26" t="s">
        <v>11</v>
      </c>
      <c r="P97" s="27" t="s">
        <v>519</v>
      </c>
      <c r="Q97" s="6">
        <f>IF((N97*60+P97)&lt;0.1,,IF((N97*60+P97)&gt;305.5,,SUM(0.08713*(POWER((305.5-(N97*60+P97)),1.85)))))</f>
        <v>216.16557999163308</v>
      </c>
      <c r="R97" s="10">
        <f>SUM(E97,G97,I97,K97,M97,Q97)</f>
        <v>957.2068457734176</v>
      </c>
    </row>
    <row r="98" spans="1:18" ht="12.75">
      <c r="A98" s="15"/>
      <c r="B98" s="4"/>
      <c r="C98" s="19"/>
      <c r="D98" s="5"/>
      <c r="E98" s="6">
        <f>IF(D98&lt;1.5,,IF(D98&lt;1.5,,SUM(51.39*(POWER((D98-1.5),1.05)))))</f>
        <v>0</v>
      </c>
      <c r="F98" s="5"/>
      <c r="G98" s="6">
        <f>IF(F98&lt;10,,IF(F98&lt;10,,SUM(5.33*(POWER((F98-10),1.1)))))</f>
        <v>0</v>
      </c>
      <c r="H98" s="5"/>
      <c r="I98" s="6">
        <f>IF(H98&lt;0.1,,IF(H98&gt;11.5,,SUM(58.015*(POWER((11.5-H98),1.81)))))</f>
        <v>0</v>
      </c>
      <c r="J98" s="7"/>
      <c r="K98" s="6">
        <f>IF(J98&lt;75,,IF(J98&lt;75,,SUM(0.8465*(POWER((J98-75),1.42)))))</f>
        <v>0</v>
      </c>
      <c r="L98" s="8"/>
      <c r="M98" s="6">
        <f>IF(L98&lt;220,,IF(L98&lt;220,,SUM(0.14354*(POWER((L98-220),1.4)))))</f>
        <v>0</v>
      </c>
      <c r="N98" s="25"/>
      <c r="O98" s="26" t="s">
        <v>11</v>
      </c>
      <c r="P98" s="27"/>
      <c r="Q98" s="6">
        <f>IF((N98*60+P98)&lt;0.1,,IF((N98*60+P98)&gt;305.5,,SUM(0.08713*(POWER((305.5-(N98*60+P98)),1.85)))))</f>
        <v>0</v>
      </c>
      <c r="R98" s="10">
        <f>SUM(E98,G98,I98,K98,M98,Q98)</f>
        <v>0</v>
      </c>
    </row>
    <row r="99" spans="1:18" ht="12.75">
      <c r="A99" s="15"/>
      <c r="B99" s="4"/>
      <c r="C99" s="19"/>
      <c r="D99" s="5"/>
      <c r="E99" s="6"/>
      <c r="F99" s="5"/>
      <c r="G99" s="6"/>
      <c r="H99" s="5"/>
      <c r="I99" s="6"/>
      <c r="J99" s="7"/>
      <c r="K99" s="6"/>
      <c r="L99" s="8"/>
      <c r="M99" s="6"/>
      <c r="N99" s="25"/>
      <c r="O99" s="26"/>
      <c r="P99" s="27"/>
      <c r="Q99" s="6"/>
      <c r="R99" s="10">
        <f>R94+R95+R96+R97</f>
        <v>4044.2631665559793</v>
      </c>
    </row>
    <row r="100" spans="14:16" ht="12.75">
      <c r="N100"/>
      <c r="O100"/>
      <c r="P100"/>
    </row>
    <row r="101" spans="1:18" ht="12.75">
      <c r="A101" s="15"/>
      <c r="B101" s="4" t="s">
        <v>274</v>
      </c>
      <c r="C101" s="19" t="s">
        <v>275</v>
      </c>
      <c r="D101" s="5">
        <v>8.03</v>
      </c>
      <c r="E101" s="6">
        <f>IF(D101&lt;1.5,,IF(D101&lt;1.5,,SUM(51.39*(POWER((D101-1.5),1.05)))))</f>
        <v>368.5848310292564</v>
      </c>
      <c r="F101" s="5">
        <v>0</v>
      </c>
      <c r="G101" s="6">
        <f>IF(F101&lt;10,,IF(F101&lt;10,,SUM(5.33*(POWER((F101-10),1.1)))))</f>
        <v>0</v>
      </c>
      <c r="H101" s="5">
        <v>9.26</v>
      </c>
      <c r="I101" s="6">
        <f>IF(H101&lt;0.1,,IF(H101&gt;11.5,,SUM(58.015*(POWER((11.5-H101),1.81)))))</f>
        <v>249.74063392376</v>
      </c>
      <c r="J101" s="7">
        <v>138</v>
      </c>
      <c r="K101" s="6">
        <f>IF(J101&lt;75,,IF(J101&lt;75,,SUM(0.8465*(POWER((J101-75),1.42)))))</f>
        <v>303.8719009255697</v>
      </c>
      <c r="L101" s="7">
        <v>0</v>
      </c>
      <c r="M101" s="6">
        <f>IF(L101&lt;220,,IF(L101&lt;220,,SUM(0.14354*(POWER((L101-220),1.4)))))</f>
        <v>0</v>
      </c>
      <c r="N101" s="25" t="s">
        <v>348</v>
      </c>
      <c r="O101" s="26" t="s">
        <v>11</v>
      </c>
      <c r="P101" s="27" t="s">
        <v>526</v>
      </c>
      <c r="Q101" s="6">
        <f>IF((N101*60+P101)&lt;0.1,,IF((N101*60+P101)&gt;305.5,,SUM(0.08713*(POWER((305.5-(N101*60+P101)),1.85)))))</f>
        <v>520.6250139460923</v>
      </c>
      <c r="R101" s="10">
        <f>SUM(E101,G101,I101,K101,M101,Q101)</f>
        <v>1442.8223798246786</v>
      </c>
    </row>
    <row r="102" spans="1:18" ht="12.75">
      <c r="A102" s="15"/>
      <c r="B102" s="4"/>
      <c r="C102" s="19"/>
      <c r="D102" s="5"/>
      <c r="E102" s="6">
        <f>IF(D102&lt;1.5,,IF(D102&lt;1.5,,SUM(51.39*(POWER((D102-1.5),1.05)))))</f>
        <v>0</v>
      </c>
      <c r="F102" s="5"/>
      <c r="G102" s="6">
        <f>IF(F102&lt;10,,IF(F102&lt;10,,SUM(5.33*(POWER((F102-10),1.1)))))</f>
        <v>0</v>
      </c>
      <c r="H102" s="5"/>
      <c r="I102" s="6">
        <f>IF(H102&lt;0.1,,IF(H102&gt;11.5,,SUM(58.015*(POWER((11.5-H102),1.81)))))</f>
        <v>0</v>
      </c>
      <c r="J102" s="7"/>
      <c r="K102" s="6">
        <f>IF(J102&lt;75,,IF(J102&lt;75,,SUM(0.8465*(POWER((J102-75),1.42)))))</f>
        <v>0</v>
      </c>
      <c r="L102" s="7"/>
      <c r="M102" s="6">
        <f>IF(L102&lt;220,,IF(L102&lt;220,,SUM(0.14354*(POWER((L102-220),1.4)))))</f>
        <v>0</v>
      </c>
      <c r="N102" s="25"/>
      <c r="O102" s="26" t="s">
        <v>11</v>
      </c>
      <c r="P102" s="27"/>
      <c r="Q102" s="6">
        <f>IF((N102*60+P102)&lt;0.1,,IF((N102*60+P102)&gt;305.5,,SUM(0.08713*(POWER((305.5-(N102*60+P102)),1.85)))))</f>
        <v>0</v>
      </c>
      <c r="R102" s="10">
        <f>SUM(E102,G102,I102,K102,M102,Q102)</f>
        <v>0</v>
      </c>
    </row>
    <row r="103" spans="1:18" ht="12.75">
      <c r="A103" s="15">
        <v>14</v>
      </c>
      <c r="B103" s="4"/>
      <c r="C103" s="19"/>
      <c r="D103" s="5"/>
      <c r="E103" s="6">
        <f>IF(D103&lt;1.5,,IF(D103&lt;1.5,,SUM(51.39*(POWER((D103-1.5),1.05)))))</f>
        <v>0</v>
      </c>
      <c r="F103" s="5"/>
      <c r="G103" s="6">
        <f>IF(F103&lt;10,,IF(F103&lt;10,,SUM(5.33*(POWER((F103-10),1.1)))))</f>
        <v>0</v>
      </c>
      <c r="H103" s="5"/>
      <c r="I103" s="6">
        <f>IF(H103&lt;0.1,,IF(H103&gt;11.5,,SUM(58.015*(POWER((11.5-H103),1.81)))))</f>
        <v>0</v>
      </c>
      <c r="J103" s="8"/>
      <c r="K103" s="6">
        <f>IF(J103&lt;75,,IF(J103&lt;75,,SUM(0.8465*(POWER((J103-75),1.42)))))</f>
        <v>0</v>
      </c>
      <c r="L103" s="8"/>
      <c r="M103" s="6">
        <f>IF(L103&lt;220,,IF(L103&lt;220,,SUM(0.14354*(POWER((L103-220),1.4)))))</f>
        <v>0</v>
      </c>
      <c r="N103" s="25"/>
      <c r="O103" s="26" t="s">
        <v>11</v>
      </c>
      <c r="P103" s="27"/>
      <c r="Q103" s="6">
        <f>IF((N103*60+P103)&lt;0.1,,IF((N103*60+P103)&gt;305.5,,SUM(0.08713*(POWER((305.5-(N103*60+P103)),1.85)))))</f>
        <v>0</v>
      </c>
      <c r="R103" s="10">
        <f>SUM(E103,G103,I103,K103,M103,Q103)</f>
        <v>0</v>
      </c>
    </row>
    <row r="104" spans="1:18" ht="12.75">
      <c r="A104" s="15"/>
      <c r="B104" s="4"/>
      <c r="C104" s="19"/>
      <c r="D104" s="5"/>
      <c r="E104" s="6">
        <f>IF(D104&lt;1.5,,IF(D104&lt;1.5,,SUM(51.39*(POWER((D104-1.5),1.05)))))</f>
        <v>0</v>
      </c>
      <c r="F104" s="5"/>
      <c r="G104" s="6">
        <f>IF(F104&lt;10,,IF(F104&lt;10,,SUM(5.33*(POWER((F104-10),1.1)))))</f>
        <v>0</v>
      </c>
      <c r="H104" s="5"/>
      <c r="I104" s="6">
        <f>IF(H104&lt;0.1,,IF(H104&gt;11.5,,SUM(58.015*(POWER((11.5-H104),1.81)))))</f>
        <v>0</v>
      </c>
      <c r="J104" s="8"/>
      <c r="K104" s="6">
        <f>IF(J104&lt;75,,IF(J104&lt;75,,SUM(0.8465*(POWER((J104-75),1.42)))))</f>
        <v>0</v>
      </c>
      <c r="L104" s="8"/>
      <c r="M104" s="6">
        <f>IF(L104&lt;220,,IF(L104&lt;220,,SUM(0.14354*(POWER((L104-220),1.4)))))</f>
        <v>0</v>
      </c>
      <c r="N104" s="25"/>
      <c r="O104" s="26" t="s">
        <v>11</v>
      </c>
      <c r="P104" s="27"/>
      <c r="Q104" s="6">
        <f>IF((N104*60+P104)&lt;0.1,,IF((N104*60+P104)&gt;305.5,,SUM(0.08713*(POWER((305.5-(N104*60+P104)),1.85)))))</f>
        <v>0</v>
      </c>
      <c r="R104" s="10">
        <f>SUM(E104,G104,I104,K104,M104,Q104)</f>
        <v>0</v>
      </c>
    </row>
    <row r="105" spans="1:18" ht="12.75">
      <c r="A105" s="15"/>
      <c r="B105" s="4"/>
      <c r="C105" s="19"/>
      <c r="D105" s="5"/>
      <c r="E105" s="6">
        <f>IF(D105&lt;1.5,,IF(D105&lt;1.5,,SUM(51.39*(POWER((D105-1.5),1.05)))))</f>
        <v>0</v>
      </c>
      <c r="F105" s="5"/>
      <c r="G105" s="6">
        <f>IF(F105&lt;10,,IF(F105&lt;10,,SUM(5.33*(POWER((F105-10),1.1)))))</f>
        <v>0</v>
      </c>
      <c r="H105" s="5"/>
      <c r="I105" s="6">
        <f>IF(H105&lt;0.1,,IF(H105&gt;11.5,,SUM(58.015*(POWER((11.5-H105),1.81)))))</f>
        <v>0</v>
      </c>
      <c r="J105" s="8"/>
      <c r="K105" s="6">
        <f>IF(J105&lt;75,,IF(J105&lt;75,,SUM(0.8465*(POWER((J105-75),1.42)))))</f>
        <v>0</v>
      </c>
      <c r="L105" s="8"/>
      <c r="M105" s="6">
        <f>IF(L105&lt;220,,IF(L105&lt;220,,SUM(0.14354*(POWER((L105-220),1.4)))))</f>
        <v>0</v>
      </c>
      <c r="N105" s="25"/>
      <c r="O105" s="26" t="s">
        <v>11</v>
      </c>
      <c r="P105" s="27"/>
      <c r="Q105" s="6">
        <f>IF((N105*60+P105)&lt;0.1,,IF((N105*60+P105)&gt;305.5,,SUM(0.08713*(POWER((305.5-(N105*60+P105)),1.85)))))</f>
        <v>0</v>
      </c>
      <c r="R105" s="10">
        <f>SUM(E105,G105,I105,K105,M105,Q105)</f>
        <v>0</v>
      </c>
    </row>
    <row r="106" spans="1:18" ht="12.75">
      <c r="A106" s="15"/>
      <c r="B106" s="4"/>
      <c r="C106" s="19"/>
      <c r="D106" s="5"/>
      <c r="E106" s="6"/>
      <c r="F106" s="5"/>
      <c r="G106" s="6"/>
      <c r="H106" s="5"/>
      <c r="I106" s="6"/>
      <c r="J106" s="7"/>
      <c r="K106" s="6"/>
      <c r="L106" s="8"/>
      <c r="M106" s="6"/>
      <c r="N106" s="25"/>
      <c r="O106" s="26"/>
      <c r="P106" s="27"/>
      <c r="Q106" s="6"/>
      <c r="R106" s="10">
        <f>R101+R102+R103+R104</f>
        <v>1442.8223798246786</v>
      </c>
    </row>
  </sheetData>
  <sheetProtection/>
  <mergeCells count="1">
    <mergeCell ref="N7:P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472"/>
  <sheetViews>
    <sheetView zoomScalePageLayoutView="0" workbookViewId="0" topLeftCell="A1">
      <selection activeCell="T5" sqref="T5"/>
    </sheetView>
  </sheetViews>
  <sheetFormatPr defaultColWidth="9.00390625" defaultRowHeight="12.75"/>
  <cols>
    <col min="1" max="1" width="7.75390625" style="0" customWidth="1"/>
    <col min="2" max="2" width="19.375" style="0" customWidth="1"/>
    <col min="3" max="3" width="22.75390625" style="0" customWidth="1"/>
    <col min="4" max="4" width="6.00390625" style="0" bestFit="1" customWidth="1"/>
    <col min="5" max="5" width="5.375" style="0" bestFit="1" customWidth="1"/>
    <col min="6" max="6" width="6.375" style="0" bestFit="1" customWidth="1"/>
    <col min="7" max="7" width="5.375" style="0" bestFit="1" customWidth="1"/>
    <col min="8" max="8" width="5.625" style="0" customWidth="1"/>
    <col min="9" max="9" width="5.375" style="0" customWidth="1"/>
    <col min="10" max="10" width="6.00390625" style="0" bestFit="1" customWidth="1"/>
    <col min="11" max="11" width="5.375" style="0" customWidth="1"/>
    <col min="12" max="12" width="6.00390625" style="0" bestFit="1" customWidth="1"/>
    <col min="13" max="13" width="5.375" style="0" bestFit="1" customWidth="1"/>
    <col min="14" max="14" width="2.00390625" style="24" bestFit="1" customWidth="1"/>
    <col min="15" max="15" width="1.625" style="24" bestFit="1" customWidth="1"/>
    <col min="16" max="16" width="5.625" style="24" bestFit="1" customWidth="1"/>
    <col min="17" max="17" width="5.375" style="0" bestFit="1" customWidth="1"/>
    <col min="18" max="18" width="7.625" style="0" bestFit="1" customWidth="1"/>
  </cols>
  <sheetData>
    <row r="1" ht="23.25">
      <c r="A1" s="18" t="s">
        <v>16</v>
      </c>
    </row>
    <row r="3" spans="1:2" ht="15.75">
      <c r="A3" s="22"/>
      <c r="B3" s="17" t="s">
        <v>18</v>
      </c>
    </row>
    <row r="5" ht="12.75">
      <c r="T5" s="1"/>
    </row>
    <row r="6" spans="1:20" ht="12.7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4</v>
      </c>
      <c r="H6" s="15" t="s">
        <v>6</v>
      </c>
      <c r="I6" s="15" t="s">
        <v>4</v>
      </c>
      <c r="J6" s="15" t="s">
        <v>7</v>
      </c>
      <c r="K6" s="15" t="s">
        <v>4</v>
      </c>
      <c r="L6" s="15" t="s">
        <v>8</v>
      </c>
      <c r="M6" s="15" t="s">
        <v>4</v>
      </c>
      <c r="N6" s="41" t="s">
        <v>17</v>
      </c>
      <c r="O6" s="42"/>
      <c r="P6" s="43"/>
      <c r="Q6" s="15" t="s">
        <v>4</v>
      </c>
      <c r="R6" s="15" t="s">
        <v>10</v>
      </c>
      <c r="T6" s="3"/>
    </row>
    <row r="7" spans="1:10" ht="12.75">
      <c r="A7" s="11"/>
      <c r="J7" s="12"/>
    </row>
    <row r="8" spans="1:18" ht="12.75">
      <c r="A8" s="15"/>
      <c r="B8" s="29" t="s">
        <v>127</v>
      </c>
      <c r="C8" s="29" t="s">
        <v>123</v>
      </c>
      <c r="D8" s="5">
        <v>0</v>
      </c>
      <c r="E8" s="6">
        <f>IF(D8&lt;1.5,,IF(D8&lt;1.5,,SUM(56.0211*(POWER((D8-1.5),1.05)))))</f>
        <v>0</v>
      </c>
      <c r="F8" s="5">
        <v>42</v>
      </c>
      <c r="G8" s="6">
        <f aca="true" t="shared" si="0" ref="G8:G13">IF(F8&lt;8,,IF(F8&lt;8,,SUM(7.86*(POWER((F8-8),1.1)))))</f>
        <v>380.23260486519746</v>
      </c>
      <c r="H8" s="5">
        <v>8.75</v>
      </c>
      <c r="I8" s="6">
        <f>IF(H8&lt;0.1,,IF(H8&gt;13,,SUM(46.0849*(POWER((13-H8),1.81)))))</f>
        <v>632.3282907402486</v>
      </c>
      <c r="J8" s="7">
        <v>0</v>
      </c>
      <c r="K8" s="6">
        <f>IF(J8&lt;75,,IF(J8&lt;75,,SUM(1.84523*(POWER((J8-75),1.348)))))</f>
        <v>0</v>
      </c>
      <c r="L8" s="7">
        <v>448</v>
      </c>
      <c r="M8" s="6">
        <f>IF(L8&lt;210,,IF(L8&lt;210,,SUM(0.188807*(POWER((L8-210),1.41)))))</f>
        <v>423.6347732527741</v>
      </c>
      <c r="N8" s="36">
        <v>1</v>
      </c>
      <c r="O8" s="26" t="s">
        <v>11</v>
      </c>
      <c r="P8" s="27" t="s">
        <v>322</v>
      </c>
      <c r="Q8" s="6">
        <f>IF(AND(N8&gt;0.55,N8&lt;4.14),ROUNDDOWN(0.19889*POWER((185-(N8*60+P8)),1.88),0),"0")</f>
        <v>557</v>
      </c>
      <c r="R8" s="10">
        <f>SUM(E8,G8,I8,K8,M8,Q8)</f>
        <v>1993.1956688582202</v>
      </c>
    </row>
    <row r="9" spans="1:18" ht="12.75">
      <c r="A9" s="15"/>
      <c r="B9" s="29" t="s">
        <v>124</v>
      </c>
      <c r="C9" s="29" t="s">
        <v>123</v>
      </c>
      <c r="D9" s="5">
        <v>0</v>
      </c>
      <c r="E9" s="6">
        <f>IF(D9&lt;1.5,,IF(D9&lt;1.5,,SUM(56.0211*(POWER((D9-1.5),1.05)))))</f>
        <v>0</v>
      </c>
      <c r="F9" s="5">
        <v>33</v>
      </c>
      <c r="G9" s="6">
        <f t="shared" si="0"/>
        <v>271.11687847712875</v>
      </c>
      <c r="H9" s="5">
        <v>9.34</v>
      </c>
      <c r="I9" s="6">
        <f>IF(H9&lt;0.1,,IF(H9&gt;13,,SUM(46.0849*(POWER((13-H9),1.81)))))</f>
        <v>482.45789096437073</v>
      </c>
      <c r="J9" s="7">
        <v>115</v>
      </c>
      <c r="K9" s="6">
        <f>IF(J9&lt;75,,IF(J9&lt;75,,SUM(1.84523*(POWER((J9-75),1.348)))))</f>
        <v>266.4571479827842</v>
      </c>
      <c r="L9" s="8">
        <v>0</v>
      </c>
      <c r="M9" s="6">
        <f>IF(L9&lt;210,,IF(L9&lt;210,,SUM(0.188807*(POWER((L9-210),1.41)))))</f>
        <v>0</v>
      </c>
      <c r="N9" s="36">
        <v>2</v>
      </c>
      <c r="O9" s="26" t="s">
        <v>11</v>
      </c>
      <c r="P9" s="27" t="s">
        <v>318</v>
      </c>
      <c r="Q9" s="6">
        <f>IF(AND(N9&gt;0.55,N9&lt;4.14),ROUNDDOWN(0.19889*POWER((185-(N9*60+P9)),1.88),0),"0")</f>
        <v>400</v>
      </c>
      <c r="R9" s="10">
        <f>SUM(E9,G9,I9,K9,M9,Q9)</f>
        <v>1420.0319174242836</v>
      </c>
    </row>
    <row r="10" spans="1:18" ht="12.75">
      <c r="A10" s="15">
        <v>1</v>
      </c>
      <c r="B10" s="29" t="s">
        <v>128</v>
      </c>
      <c r="C10" s="29" t="s">
        <v>123</v>
      </c>
      <c r="D10" s="5">
        <v>0</v>
      </c>
      <c r="E10" s="6">
        <f>IF(D10&lt;1.5,,IF(D10&lt;1.5,,SUM(56.0211*(POWER((D10-1.5),1.05)))))</f>
        <v>0</v>
      </c>
      <c r="F10" s="5">
        <v>42</v>
      </c>
      <c r="G10" s="6">
        <f t="shared" si="0"/>
        <v>380.23260486519746</v>
      </c>
      <c r="H10" s="5">
        <v>9.95</v>
      </c>
      <c r="I10" s="6">
        <f>IF(H10&lt;0.1,,IF(H10&gt;13,,SUM(46.0849*(POWER((13-H10),1.81)))))</f>
        <v>346.84972832273127</v>
      </c>
      <c r="J10" s="8">
        <v>0</v>
      </c>
      <c r="K10" s="6">
        <f>IF(J10&lt;75,,IF(J10&lt;75,,SUM(1.84523*(POWER((J10-75),1.348)))))</f>
        <v>0</v>
      </c>
      <c r="L10" s="8">
        <v>334</v>
      </c>
      <c r="M10" s="6">
        <f>IF(L10&lt;210,,IF(L10&lt;210,,SUM(0.188807*(POWER((L10-210),1.41)))))</f>
        <v>168.94395924261713</v>
      </c>
      <c r="N10" s="36">
        <v>2</v>
      </c>
      <c r="O10" s="26" t="s">
        <v>11</v>
      </c>
      <c r="P10" s="27" t="s">
        <v>323</v>
      </c>
      <c r="Q10" s="6">
        <f>IF(AND(N10&gt;0.55,N10&lt;4.14),ROUNDDOWN(0.19889*POWER((185-(N10*60+P10)),1.88),0),"0")</f>
        <v>298</v>
      </c>
      <c r="R10" s="10">
        <f>SUM(E10,G10,I10,K10,M10,Q10)</f>
        <v>1194.0262924305457</v>
      </c>
    </row>
    <row r="11" spans="1:18" ht="12.75">
      <c r="A11" s="15"/>
      <c r="B11" s="29" t="s">
        <v>125</v>
      </c>
      <c r="C11" s="29" t="s">
        <v>123</v>
      </c>
      <c r="D11" s="5">
        <v>0</v>
      </c>
      <c r="E11" s="6">
        <f>IF(D11&lt;1.5,,IF(D11&lt;1.5,,SUM(56.0211*(POWER((D11-1.5),1.05)))))</f>
        <v>0</v>
      </c>
      <c r="F11" s="5">
        <v>23</v>
      </c>
      <c r="G11" s="6">
        <f t="shared" si="0"/>
        <v>154.56918997638655</v>
      </c>
      <c r="H11" s="5">
        <v>10.03</v>
      </c>
      <c r="I11" s="6">
        <f>IF(H11&lt;0.1,,IF(H11&gt;13,,SUM(46.0849*(POWER((13-H11),1.81)))))</f>
        <v>330.5581145582413</v>
      </c>
      <c r="J11" s="7">
        <v>115</v>
      </c>
      <c r="K11" s="6">
        <f>IF(J11&lt;75,,IF(J11&lt;75,,SUM(1.84523*(POWER((J11-75),1.348)))))</f>
        <v>266.4571479827842</v>
      </c>
      <c r="L11" s="8">
        <v>0</v>
      </c>
      <c r="M11" s="6">
        <f>IF(L11&lt;210,,IF(L11&lt;210,,SUM(0.188807*(POWER((L11-210),1.41)))))</f>
        <v>0</v>
      </c>
      <c r="N11" s="36">
        <v>2</v>
      </c>
      <c r="O11" s="26" t="s">
        <v>11</v>
      </c>
      <c r="P11" s="27" t="s">
        <v>320</v>
      </c>
      <c r="Q11" s="6">
        <f>IF(AND(N11&gt;0.55,N11&lt;4.14),ROUNDDOWN(0.19889*POWER((185-(N11*60+P11)),1.88),0),"0")</f>
        <v>434</v>
      </c>
      <c r="R11" s="10">
        <f>SUM(E11,G11,I11,K11,M11,Q11)</f>
        <v>1185.584452517412</v>
      </c>
    </row>
    <row r="12" spans="1:18" ht="12.75">
      <c r="A12" s="15"/>
      <c r="B12" s="29" t="s">
        <v>126</v>
      </c>
      <c r="C12" s="29" t="s">
        <v>123</v>
      </c>
      <c r="D12" s="5">
        <v>0</v>
      </c>
      <c r="E12" s="6">
        <f>IF(D12&lt;1.5,,IF(D12&lt;1.5,,SUM(56.0211*(POWER((D12-1.5),1.05)))))</f>
        <v>0</v>
      </c>
      <c r="F12" s="5">
        <v>20</v>
      </c>
      <c r="G12" s="6">
        <f t="shared" si="0"/>
        <v>120.92662070803648</v>
      </c>
      <c r="H12" s="5">
        <v>9.3</v>
      </c>
      <c r="I12" s="6">
        <f>IF(H12&lt;0.1,,IF(H12&gt;13,,SUM(46.0849*(POWER((13-H12),1.81)))))</f>
        <v>492.04380698039967</v>
      </c>
      <c r="J12" s="7">
        <v>0</v>
      </c>
      <c r="K12" s="6">
        <f>IF(J12&lt;75,,IF(J12&lt;75,,SUM(1.84523*(POWER((J12-75),1.348)))))</f>
        <v>0</v>
      </c>
      <c r="L12" s="8">
        <v>376</v>
      </c>
      <c r="M12" s="6">
        <f>IF(L12&lt;210,,IF(L12&lt;210,,SUM(0.188807*(POWER((L12-210),1.41)))))</f>
        <v>254.90038757926186</v>
      </c>
      <c r="N12" s="36">
        <v>2</v>
      </c>
      <c r="O12" s="26" t="s">
        <v>11</v>
      </c>
      <c r="P12" s="27" t="s">
        <v>321</v>
      </c>
      <c r="Q12" s="6">
        <f>IF(AND(N12&gt;0.55,N12&lt;4.14),ROUNDDOWN(0.19889*POWER((185-(N12*60+P12)),1.88),0),"0")</f>
        <v>255</v>
      </c>
      <c r="R12" s="10">
        <f>SUM(E12,G12,I12,K12,M12,Q12)</f>
        <v>1122.8708152676982</v>
      </c>
    </row>
    <row r="13" spans="1:18" ht="12.75">
      <c r="A13" s="15"/>
      <c r="B13" s="29"/>
      <c r="C13" s="29"/>
      <c r="D13" s="5"/>
      <c r="E13" s="6"/>
      <c r="F13" s="5"/>
      <c r="G13" s="6">
        <f t="shared" si="0"/>
        <v>0</v>
      </c>
      <c r="H13" s="5"/>
      <c r="I13" s="6"/>
      <c r="J13" s="7"/>
      <c r="K13" s="6"/>
      <c r="L13" s="8"/>
      <c r="M13" s="6"/>
      <c r="N13" s="36"/>
      <c r="O13" s="26"/>
      <c r="P13" s="27"/>
      <c r="Q13" s="6"/>
      <c r="R13" s="10">
        <f>R8+R9+R10+R11</f>
        <v>5792.838331230461</v>
      </c>
    </row>
    <row r="14" spans="14:16" ht="12.75">
      <c r="N14" s="36"/>
      <c r="O14"/>
      <c r="P14"/>
    </row>
    <row r="15" spans="1:18" ht="12.75">
      <c r="A15" s="15"/>
      <c r="B15" s="29" t="s">
        <v>287</v>
      </c>
      <c r="C15" s="29" t="s">
        <v>104</v>
      </c>
      <c r="D15" s="5">
        <v>0</v>
      </c>
      <c r="E15" s="6">
        <f>IF(D15&lt;1.5,,IF(D15&lt;1.5,,SUM(56.0211*(POWER((D15-1.5),1.05)))))</f>
        <v>0</v>
      </c>
      <c r="F15" s="5">
        <v>27</v>
      </c>
      <c r="G15" s="6">
        <f>IF(F15&lt;8,,IF(F15&lt;8,,SUM(7.86*(POWER((F15-8),1.1)))))</f>
        <v>200.47097707468077</v>
      </c>
      <c r="H15" s="5">
        <v>9.09</v>
      </c>
      <c r="I15" s="6">
        <f>IF(H15&lt;0.1,,IF(H15&gt;13,,SUM(46.0849*(POWER((13-H15),1.81)))))</f>
        <v>543.7491365648395</v>
      </c>
      <c r="J15" s="7">
        <v>0</v>
      </c>
      <c r="K15" s="6">
        <f>IF(J15&lt;75,,IF(J15&lt;75,,SUM(1.84523*(POWER((J15-75),1.348)))))</f>
        <v>0</v>
      </c>
      <c r="L15" s="7">
        <v>384</v>
      </c>
      <c r="M15" s="6">
        <f>IF(L15&lt;210,,IF(L15&lt;210,,SUM(0.188807*(POWER((L15-210),1.41)))))</f>
        <v>272.3908605695298</v>
      </c>
      <c r="N15" s="36">
        <v>1</v>
      </c>
      <c r="O15" s="26" t="s">
        <v>11</v>
      </c>
      <c r="P15" s="27" t="s">
        <v>315</v>
      </c>
      <c r="Q15" s="6">
        <f>IF(AND(N15&gt;0.55,N15&lt;4.14),ROUNDDOWN(0.19889*POWER((185-(N15*60+P15)),1.88),0),"0")</f>
        <v>546</v>
      </c>
      <c r="R15" s="10">
        <f>SUM(E15,G15,I15,K15,M15,Q15)</f>
        <v>1562.6109742090503</v>
      </c>
    </row>
    <row r="16" spans="1:18" ht="12.75">
      <c r="A16" s="15"/>
      <c r="B16" s="29" t="s">
        <v>105</v>
      </c>
      <c r="C16" s="29" t="s">
        <v>104</v>
      </c>
      <c r="D16" s="5">
        <v>0</v>
      </c>
      <c r="E16" s="6">
        <f>IF(D16&lt;1.5,,IF(D16&lt;1.5,,SUM(56.0211*(POWER((D16-1.5),1.05)))))</f>
        <v>0</v>
      </c>
      <c r="F16" s="5">
        <v>31</v>
      </c>
      <c r="G16" s="6">
        <f>IF(F16&lt;8,,IF(F16&lt;8,,SUM(7.86*(POWER((F16-8),1.1)))))</f>
        <v>247.35640800370203</v>
      </c>
      <c r="H16" s="5">
        <v>9.23</v>
      </c>
      <c r="I16" s="6">
        <f>IF(H16&lt;0.1,,IF(H16&gt;13,,SUM(46.0849*(POWER((13-H16),1.81)))))</f>
        <v>509.021930040978</v>
      </c>
      <c r="J16" s="7">
        <v>130</v>
      </c>
      <c r="K16" s="6">
        <f>IF(J16&lt;75,,IF(J16&lt;75,,SUM(1.84523*(POWER((J16-75),1.348)))))</f>
        <v>409.31665113934156</v>
      </c>
      <c r="L16" s="8">
        <v>0</v>
      </c>
      <c r="M16" s="6">
        <f>IF(L16&lt;210,,IF(L16&lt;210,,SUM(0.188807*(POWER((L16-210),1.41)))))</f>
        <v>0</v>
      </c>
      <c r="N16" s="36">
        <v>2</v>
      </c>
      <c r="O16" s="26" t="s">
        <v>11</v>
      </c>
      <c r="P16" s="27" t="s">
        <v>314</v>
      </c>
      <c r="Q16" s="6">
        <f>IF(AND(N16&gt;0.55,N16&lt;4.14),ROUNDDOWN(0.19889*POWER((185-(N16*60+P16)),1.88),0),"0")</f>
        <v>300</v>
      </c>
      <c r="R16" s="10">
        <f>SUM(E16,G16,I16,K16,M16,Q16)</f>
        <v>1465.6949891840216</v>
      </c>
    </row>
    <row r="17" spans="1:18" ht="12.75">
      <c r="A17" s="15">
        <v>2</v>
      </c>
      <c r="B17" s="29" t="s">
        <v>288</v>
      </c>
      <c r="C17" s="29" t="s">
        <v>104</v>
      </c>
      <c r="D17" s="5">
        <v>0</v>
      </c>
      <c r="E17" s="6">
        <f>IF(D17&lt;1.5,,IF(D17&lt;1.5,,SUM(56.0211*(POWER((D17-1.5),1.05)))))</f>
        <v>0</v>
      </c>
      <c r="F17" s="5">
        <v>27</v>
      </c>
      <c r="G17" s="6">
        <f>IF(F17&lt;8,,IF(F17&lt;8,,SUM(7.86*(POWER((F17-8),1.1)))))</f>
        <v>200.47097707468077</v>
      </c>
      <c r="H17" s="5">
        <v>9.54</v>
      </c>
      <c r="I17" s="6">
        <f>IF(H17&lt;0.1,,IF(H17&gt;13,,SUM(46.0849*(POWER((13-H17),1.81)))))</f>
        <v>435.7991594495344</v>
      </c>
      <c r="J17" s="7">
        <v>120</v>
      </c>
      <c r="K17" s="6">
        <f>IF(J17&lt;75,,IF(J17&lt;75,,SUM(1.84523*(POWER((J17-75),1.348)))))</f>
        <v>312.306465579754</v>
      </c>
      <c r="L17" s="7">
        <v>0</v>
      </c>
      <c r="M17" s="6">
        <f>IF(L17&lt;210,,IF(L17&lt;210,,SUM(0.188807*(POWER((L17-210),1.41)))))</f>
        <v>0</v>
      </c>
      <c r="N17" s="36">
        <v>2</v>
      </c>
      <c r="O17" s="26" t="s">
        <v>11</v>
      </c>
      <c r="P17" s="27" t="s">
        <v>313</v>
      </c>
      <c r="Q17" s="6">
        <f>IF(AND(N17&gt;0.55,N17&lt;4.14),ROUNDDOWN(0.19889*POWER((185-(N17*60+P17)),1.88),0),"0")</f>
        <v>369</v>
      </c>
      <c r="R17" s="10">
        <f>SUM(E17,G17,I17,K17,M17,Q17)</f>
        <v>1317.576602103969</v>
      </c>
    </row>
    <row r="18" spans="1:18" ht="12.75">
      <c r="A18" s="15"/>
      <c r="B18" s="29" t="s">
        <v>107</v>
      </c>
      <c r="C18" s="29" t="s">
        <v>104</v>
      </c>
      <c r="D18" s="5">
        <v>0</v>
      </c>
      <c r="E18" s="6">
        <f>IF(D18&lt;1.5,,IF(D18&lt;1.5,,SUM(56.0211*(POWER((D18-1.5),1.05)))))</f>
        <v>0</v>
      </c>
      <c r="F18" s="5">
        <v>23</v>
      </c>
      <c r="G18" s="6">
        <f>IF(F18&lt;8,,IF(F18&lt;8,,SUM(7.86*(POWER((F18-8),1.1)))))</f>
        <v>154.56918997638655</v>
      </c>
      <c r="H18" s="5">
        <v>9.5</v>
      </c>
      <c r="I18" s="6">
        <f>IF(H18&lt;0.1,,IF(H18&gt;13,,SUM(46.0849*(POWER((13-H18),1.81)))))</f>
        <v>444.9608587873315</v>
      </c>
      <c r="J18" s="7">
        <v>0</v>
      </c>
      <c r="K18" s="6">
        <f>IF(J18&lt;75,,IF(J18&lt;75,,SUM(1.84523*(POWER((J18-75),1.348)))))</f>
        <v>0</v>
      </c>
      <c r="L18" s="8">
        <v>337</v>
      </c>
      <c r="M18" s="6">
        <f>IF(L18&lt;210,,IF(L18&lt;210,,SUM(0.188807*(POWER((L18-210),1.41)))))</f>
        <v>174.73557692348527</v>
      </c>
      <c r="N18" s="36">
        <v>1</v>
      </c>
      <c r="O18" s="26" t="s">
        <v>11</v>
      </c>
      <c r="P18" s="27" t="s">
        <v>317</v>
      </c>
      <c r="Q18" s="6">
        <f>IF(AND(N18&gt;0.55,N18&lt;4.14),ROUNDDOWN(0.19889*POWER((185-(N18*60+P18)),1.88),0),"0")</f>
        <v>543</v>
      </c>
      <c r="R18" s="10">
        <f>SUM(E18,G18,I18,K18,M18,Q18)</f>
        <v>1317.2656256872033</v>
      </c>
    </row>
    <row r="19" spans="1:18" ht="12.75">
      <c r="A19" s="15"/>
      <c r="B19" s="29" t="s">
        <v>106</v>
      </c>
      <c r="C19" s="29" t="s">
        <v>104</v>
      </c>
      <c r="D19" s="5">
        <v>0</v>
      </c>
      <c r="E19" s="6">
        <f>IF(D19&lt;1.5,,IF(D19&lt;1.5,,SUM(56.0211*(POWER((D19-1.5),1.05)))))</f>
        <v>0</v>
      </c>
      <c r="F19" s="5">
        <v>24</v>
      </c>
      <c r="G19" s="6">
        <f>IF(F19&lt;8,,IF(F19&lt;8,,SUM(7.86*(POWER((F19-8),1.1)))))</f>
        <v>165.9413148587992</v>
      </c>
      <c r="H19" s="5">
        <v>9.71</v>
      </c>
      <c r="I19" s="6">
        <f>IF(H19&lt;0.1,,IF(H19&gt;13,,SUM(46.0849*(POWER((13-H19),1.81)))))</f>
        <v>397.8168962641468</v>
      </c>
      <c r="J19" s="7">
        <v>0</v>
      </c>
      <c r="K19" s="6">
        <f>IF(J19&lt;75,,IF(J19&lt;75,,SUM(1.84523*(POWER((J19-75),1.348)))))</f>
        <v>0</v>
      </c>
      <c r="L19" s="8">
        <v>347</v>
      </c>
      <c r="M19" s="6">
        <f>IF(L19&lt;210,,IF(L19&lt;210,,SUM(0.188807*(POWER((L19-210),1.41)))))</f>
        <v>194.44379619680834</v>
      </c>
      <c r="N19" s="36">
        <v>1</v>
      </c>
      <c r="O19" s="26" t="s">
        <v>11</v>
      </c>
      <c r="P19" s="27" t="s">
        <v>316</v>
      </c>
      <c r="Q19" s="6">
        <f>IF(AND(N19&gt;0.55,N19&lt;4.14),ROUNDDOWN(0.19889*POWER((185-(N19*60+P19)),1.88),0),"0")</f>
        <v>559</v>
      </c>
      <c r="R19" s="10">
        <f>SUM(E19,G19,I19,K19,M19,Q19)</f>
        <v>1317.2020073197543</v>
      </c>
    </row>
    <row r="20" spans="1:18" ht="12.75">
      <c r="A20" s="15"/>
      <c r="B20" s="29"/>
      <c r="C20" s="29"/>
      <c r="D20" s="5"/>
      <c r="E20" s="6"/>
      <c r="F20" s="5"/>
      <c r="G20" s="6"/>
      <c r="H20" s="5"/>
      <c r="I20" s="6"/>
      <c r="J20" s="7"/>
      <c r="K20" s="6"/>
      <c r="L20" s="8"/>
      <c r="M20" s="6"/>
      <c r="N20" s="36"/>
      <c r="O20" s="26"/>
      <c r="P20" s="27"/>
      <c r="Q20" s="6"/>
      <c r="R20" s="10">
        <f>R15+R16+R17+R18</f>
        <v>5663.148191184244</v>
      </c>
    </row>
    <row r="21" spans="6:16" ht="12.75">
      <c r="F21" s="35"/>
      <c r="G21" s="35"/>
      <c r="N21" s="36"/>
      <c r="O21"/>
      <c r="P21"/>
    </row>
    <row r="22" spans="1:18" ht="12.75">
      <c r="A22" s="15"/>
      <c r="B22" s="29" t="s">
        <v>143</v>
      </c>
      <c r="C22" s="29" t="s">
        <v>146</v>
      </c>
      <c r="D22" s="5">
        <v>0</v>
      </c>
      <c r="E22" s="6">
        <f>IF(D22&lt;1.5,,IF(D22&lt;1.5,,SUM(56.0211*(POWER((D22-1.5),1.05)))))</f>
        <v>0</v>
      </c>
      <c r="F22" s="5">
        <v>37</v>
      </c>
      <c r="G22" s="6">
        <f>IF(F22&lt;8,,IF(F22&lt;8,,SUM(7.86*(POWER((F22-8),1.1)))))</f>
        <v>319.1981339145609</v>
      </c>
      <c r="H22" s="5">
        <v>9.17</v>
      </c>
      <c r="I22" s="6">
        <f>IF(H22&lt;0.1,,IF(H22&gt;13,,SUM(46.0849*(POWER((13-H22),1.81)))))</f>
        <v>523.7794199067046</v>
      </c>
      <c r="J22" s="7">
        <v>120</v>
      </c>
      <c r="K22" s="6">
        <f>IF(J22&lt;75,,IF(J22&lt;75,,SUM(1.84523*(POWER((J22-75),1.348)))))</f>
        <v>312.306465579754</v>
      </c>
      <c r="L22" s="7">
        <v>0</v>
      </c>
      <c r="M22" s="6">
        <f>IF(L22&lt;210,,IF(L22&lt;210,,SUM(0.188807*(POWER((L22-210),1.41)))))</f>
        <v>0</v>
      </c>
      <c r="N22" s="36">
        <v>2</v>
      </c>
      <c r="O22" s="26" t="s">
        <v>11</v>
      </c>
      <c r="P22" s="27" t="s">
        <v>324</v>
      </c>
      <c r="Q22" s="6">
        <f>IF(AND(N22&gt;0.55,N22&lt;4.14),ROUNDDOWN(0.19889*POWER((185-(N22*60+P22)),1.88),0),"0")</f>
        <v>489</v>
      </c>
      <c r="R22" s="10">
        <f>SUM(E22,G22,I22,K22,M22,Q22)</f>
        <v>1644.2840194010196</v>
      </c>
    </row>
    <row r="23" spans="1:18" ht="12.75">
      <c r="A23" s="15"/>
      <c r="B23" s="29" t="s">
        <v>144</v>
      </c>
      <c r="C23" s="29" t="s">
        <v>146</v>
      </c>
      <c r="D23" s="5">
        <v>0</v>
      </c>
      <c r="E23" s="6">
        <f>IF(D23&lt;1.5,,IF(D23&lt;1.5,,SUM(56.0211*(POWER((D23-1.5),1.05)))))</f>
        <v>0</v>
      </c>
      <c r="F23" s="5">
        <v>32</v>
      </c>
      <c r="G23" s="6">
        <f>IF(F23&lt;8,,IF(F23&lt;8,,SUM(7.86*(POWER((F23-8),1.1)))))</f>
        <v>259.21188597813057</v>
      </c>
      <c r="H23" s="5">
        <v>9.57</v>
      </c>
      <c r="I23" s="6">
        <f>IF(H23&lt;0.1,,IF(H23&gt;13,,SUM(46.0849*(POWER((13-H23),1.81)))))</f>
        <v>428.9839133780723</v>
      </c>
      <c r="J23" s="7">
        <v>0</v>
      </c>
      <c r="K23" s="6">
        <f>IF(J23&lt;75,,IF(J23&lt;75,,SUM(1.84523*(POWER((J23-75),1.348)))))</f>
        <v>0</v>
      </c>
      <c r="L23" s="8">
        <v>379</v>
      </c>
      <c r="M23" s="6">
        <f>IF(L23&lt;210,,IF(L23&lt;210,,SUM(0.188807*(POWER((L23-210),1.41)))))</f>
        <v>261.419720018616</v>
      </c>
      <c r="N23" s="36">
        <v>2</v>
      </c>
      <c r="O23" s="26" t="s">
        <v>11</v>
      </c>
      <c r="P23" s="27" t="s">
        <v>326</v>
      </c>
      <c r="Q23" s="6">
        <f>IF(AND(N23&gt;0.55,N23&lt;4.14),ROUNDDOWN(0.19889*POWER((185-(N23*60+P23)),1.88),0),"0")</f>
        <v>508</v>
      </c>
      <c r="R23" s="10">
        <f>SUM(E23,G23,I23,K23,M23,Q23)</f>
        <v>1457.6155193748189</v>
      </c>
    </row>
    <row r="24" spans="1:18" ht="12.75">
      <c r="A24" s="15">
        <v>3</v>
      </c>
      <c r="B24" s="29" t="s">
        <v>156</v>
      </c>
      <c r="C24" s="29" t="s">
        <v>146</v>
      </c>
      <c r="D24" s="5">
        <v>0</v>
      </c>
      <c r="E24" s="6">
        <f>IF(D24&lt;1.5,,IF(D24&lt;1.5,,SUM(56.0211*(POWER((D24-1.5),1.05)))))</f>
        <v>0</v>
      </c>
      <c r="F24" s="5">
        <v>34</v>
      </c>
      <c r="G24" s="6">
        <f>IF(F24&lt;8,,IF(F24&lt;8,,SUM(7.86*(POWER((F24-8),1.1)))))</f>
        <v>283.06959843268504</v>
      </c>
      <c r="H24" s="5">
        <v>9.67</v>
      </c>
      <c r="I24" s="6">
        <f>IF(H24&lt;0.1,,IF(H24&gt;13,,SUM(46.0849*(POWER((13-H24),1.81)))))</f>
        <v>406.6143599716428</v>
      </c>
      <c r="J24" s="7">
        <v>0</v>
      </c>
      <c r="K24" s="6">
        <f>IF(J24&lt;75,,IF(J24&lt;75,,SUM(1.84523*(POWER((J24-75),1.348)))))</f>
        <v>0</v>
      </c>
      <c r="L24" s="8">
        <v>366</v>
      </c>
      <c r="M24" s="6">
        <f>IF(L24&lt;210,,IF(L24&lt;210,,SUM(0.188807*(POWER((L24-210),1.41)))))</f>
        <v>233.5198351323996</v>
      </c>
      <c r="N24" s="36">
        <v>2</v>
      </c>
      <c r="O24" s="26" t="s">
        <v>11</v>
      </c>
      <c r="P24" s="27" t="s">
        <v>327</v>
      </c>
      <c r="Q24" s="6">
        <f>IF(AND(N24&gt;0.55,N24&lt;4.14),ROUNDDOWN(0.19889*POWER((185-(N24*60+P24)),1.88),0),"0")</f>
        <v>369</v>
      </c>
      <c r="R24" s="10">
        <f>SUM(E24,G24,I24,K24,M24,Q24)</f>
        <v>1292.2037935367275</v>
      </c>
    </row>
    <row r="25" spans="1:18" ht="12.75">
      <c r="A25" s="15"/>
      <c r="B25" s="29" t="s">
        <v>268</v>
      </c>
      <c r="C25" s="29" t="s">
        <v>146</v>
      </c>
      <c r="D25" s="5">
        <v>0</v>
      </c>
      <c r="E25" s="6">
        <f>IF(D25&lt;1.5,,IF(D25&lt;1.5,,SUM(56.0211*(POWER((D25-1.5),1.05)))))</f>
        <v>0</v>
      </c>
      <c r="F25" s="5">
        <v>30</v>
      </c>
      <c r="G25" s="6">
        <f>IF(F25&lt;8,,IF(F25&lt;8,,SUM(7.86*(POWER((F25-8),1.1)))))</f>
        <v>235.55237906447334</v>
      </c>
      <c r="H25" s="5">
        <v>9.7</v>
      </c>
      <c r="I25" s="6">
        <f>IF(H25&lt;0.1,,IF(H25&gt;13,,SUM(46.0849*(POWER((13-H25),1.81)))))</f>
        <v>400.008187430575</v>
      </c>
      <c r="J25" s="7">
        <v>115</v>
      </c>
      <c r="K25" s="6">
        <f>IF(J25&lt;75,,IF(J25&lt;75,,SUM(1.84523*(POWER((J25-75),1.348)))))</f>
        <v>266.4571479827842</v>
      </c>
      <c r="L25" s="8">
        <v>0</v>
      </c>
      <c r="M25" s="6">
        <f>IF(L25&lt;210,,IF(L25&lt;210,,SUM(0.188807*(POWER((L25-210),1.41)))))</f>
        <v>0</v>
      </c>
      <c r="N25" s="36">
        <v>2</v>
      </c>
      <c r="O25" s="26" t="s">
        <v>11</v>
      </c>
      <c r="P25" s="27" t="s">
        <v>325</v>
      </c>
      <c r="Q25" s="6">
        <f>IF(AND(N25&gt;0.55,N25&lt;4.14),ROUNDDOWN(0.19889*POWER((185-(N25*60+P25)),1.88),0),"0")</f>
        <v>348</v>
      </c>
      <c r="R25" s="10">
        <f>SUM(E25,G25,I25,K25,M25,Q25)</f>
        <v>1250.0177144778324</v>
      </c>
    </row>
    <row r="26" spans="1:18" ht="12.75">
      <c r="A26" s="15"/>
      <c r="B26" s="29" t="s">
        <v>145</v>
      </c>
      <c r="C26" s="29" t="s">
        <v>146</v>
      </c>
      <c r="D26" s="5">
        <v>0</v>
      </c>
      <c r="E26" s="6">
        <f>IF(D26&lt;1.5,,IF(D26&lt;1.5,,SUM(56.0211*(POWER((D26-1.5),1.05)))))</f>
        <v>0</v>
      </c>
      <c r="F26" s="5">
        <v>29</v>
      </c>
      <c r="G26" s="6">
        <f>IF(F26&lt;8,,IF(F26&lt;8,,SUM(7.86*(POWER((F26-8),1.1)))))</f>
        <v>223.80190053088643</v>
      </c>
      <c r="H26" s="5">
        <v>9.37</v>
      </c>
      <c r="I26" s="6">
        <f>IF(H26&lt;0.1,,IF(H26&gt;13,,SUM(46.0849*(POWER((13-H26),1.81)))))</f>
        <v>475.32388789533815</v>
      </c>
      <c r="J26" s="8">
        <v>0</v>
      </c>
      <c r="K26" s="6">
        <f>IF(J26&lt;75,,IF(J26&lt;75,,SUM(1.84523*(POWER((J26-75),1.348)))))</f>
        <v>0</v>
      </c>
      <c r="L26" s="8">
        <v>311</v>
      </c>
      <c r="M26" s="6">
        <f>IF(L26&lt;210,,IF(L26&lt;210,,SUM(0.188807*(POWER((L26-210),1.41)))))</f>
        <v>126.50603051154422</v>
      </c>
      <c r="N26" s="36">
        <v>2</v>
      </c>
      <c r="O26" s="26" t="s">
        <v>11</v>
      </c>
      <c r="P26" s="27" t="s">
        <v>328</v>
      </c>
      <c r="Q26" s="6">
        <f>IF(AND(N26&gt;0.55,N26&lt;4.14),ROUNDDOWN(0.19889*POWER((185-(N26*60+P26)),1.88),0),"0")</f>
        <v>378</v>
      </c>
      <c r="R26" s="10">
        <f>SUM(E26,G26,I26,K26,M26,Q26)</f>
        <v>1203.6318189377687</v>
      </c>
    </row>
    <row r="27" spans="1:18" ht="12.75">
      <c r="A27" s="15"/>
      <c r="B27" s="29"/>
      <c r="C27" s="29"/>
      <c r="D27" s="5"/>
      <c r="E27" s="6"/>
      <c r="F27" s="5"/>
      <c r="G27" s="6"/>
      <c r="H27" s="5"/>
      <c r="I27" s="6"/>
      <c r="J27" s="7"/>
      <c r="K27" s="6"/>
      <c r="L27" s="8"/>
      <c r="M27" s="6"/>
      <c r="N27" s="36"/>
      <c r="O27" s="26"/>
      <c r="P27" s="27"/>
      <c r="Q27" s="6"/>
      <c r="R27" s="10">
        <f>R22+R23+R24+R25</f>
        <v>5644.121046790399</v>
      </c>
    </row>
    <row r="29" spans="1:18" ht="12.75">
      <c r="A29" s="15"/>
      <c r="B29" s="29" t="s">
        <v>69</v>
      </c>
      <c r="C29" s="29" t="s">
        <v>72</v>
      </c>
      <c r="D29" s="5">
        <v>0</v>
      </c>
      <c r="E29" s="6">
        <f>IF(D29&lt;1.5,,IF(D29&lt;1.5,,SUM(56.0211*(POWER((D29-1.5),1.05)))))</f>
        <v>0</v>
      </c>
      <c r="F29" s="5">
        <v>27</v>
      </c>
      <c r="G29" s="6">
        <f aca="true" t="shared" si="1" ref="G29:G34">IF(F29&lt;8,,IF(F29&lt;8,,SUM(7.86*(POWER((F29-8),1.1)))))</f>
        <v>200.47097707468077</v>
      </c>
      <c r="H29" s="5">
        <v>9.53</v>
      </c>
      <c r="I29" s="6">
        <f>IF(H29&lt;0.1,,IF(H29&gt;13,,SUM(46.0849*(POWER((13-H29),1.81)))))</f>
        <v>438.081586073754</v>
      </c>
      <c r="J29" s="7">
        <v>115</v>
      </c>
      <c r="K29" s="6">
        <f>IF(J29&lt;75,,IF(J29&lt;75,,SUM(1.84523*(POWER((J29-75),1.348)))))</f>
        <v>266.4571479827842</v>
      </c>
      <c r="L29" s="8">
        <v>0</v>
      </c>
      <c r="M29" s="6">
        <f>IF(L29&lt;210,,IF(L29&lt;210,,SUM(0.188807*(POWER((L29-210),1.41)))))</f>
        <v>0</v>
      </c>
      <c r="N29" s="36">
        <v>2</v>
      </c>
      <c r="O29" s="26" t="s">
        <v>11</v>
      </c>
      <c r="P29" s="27" t="s">
        <v>306</v>
      </c>
      <c r="Q29" s="6">
        <f>IF(AND(N29&gt;0.55,N29&lt;4.14),ROUNDDOWN(0.19889*POWER((185-(N29*60+P29)),1.88),0),"0")</f>
        <v>461</v>
      </c>
      <c r="R29" s="10">
        <f>SUM(E29,G29,I29,K29,M29,Q29)</f>
        <v>1366.0097111312189</v>
      </c>
    </row>
    <row r="30" spans="1:18" ht="12.75">
      <c r="A30" s="15"/>
      <c r="B30" s="29" t="s">
        <v>70</v>
      </c>
      <c r="C30" s="29" t="s">
        <v>72</v>
      </c>
      <c r="D30" s="5">
        <v>0</v>
      </c>
      <c r="E30" s="6">
        <f>IF(D30&lt;1.5,,IF(D30&lt;1.5,,SUM(56.0211*(POWER((D30-1.5),1.05)))))</f>
        <v>0</v>
      </c>
      <c r="F30" s="5">
        <v>34</v>
      </c>
      <c r="G30" s="6">
        <f t="shared" si="1"/>
        <v>283.06959843268504</v>
      </c>
      <c r="H30" s="5">
        <v>9.59</v>
      </c>
      <c r="I30" s="6">
        <f>IF(H30&lt;0.1,,IF(H30&gt;13,,SUM(46.0849*(POWER((13-H30),1.81)))))</f>
        <v>424.4671403164393</v>
      </c>
      <c r="J30" s="7">
        <v>120</v>
      </c>
      <c r="K30" s="6">
        <f>IF(J30&lt;75,,IF(J30&lt;75,,SUM(1.84523*(POWER((J30-75),1.348)))))</f>
        <v>312.306465579754</v>
      </c>
      <c r="L30" s="7">
        <v>0</v>
      </c>
      <c r="M30" s="6">
        <f>IF(L30&lt;210,,IF(L30&lt;210,,SUM(0.188807*(POWER((L30-210),1.41)))))</f>
        <v>0</v>
      </c>
      <c r="N30" s="36">
        <v>2</v>
      </c>
      <c r="O30" s="26" t="s">
        <v>11</v>
      </c>
      <c r="P30" s="27" t="s">
        <v>308</v>
      </c>
      <c r="Q30" s="6">
        <f>IF(AND(N30&gt;0.55,N30&lt;4.14),ROUNDDOWN(0.19889*POWER((185-(N30*60+P30)),1.88),0),"0")</f>
        <v>346</v>
      </c>
      <c r="R30" s="10">
        <f>SUM(E30,G30,I30,K30,M30,Q30)</f>
        <v>1365.8432043288785</v>
      </c>
    </row>
    <row r="31" spans="1:18" ht="12.75">
      <c r="A31" s="15">
        <v>4</v>
      </c>
      <c r="B31" s="29" t="s">
        <v>71</v>
      </c>
      <c r="C31" s="29" t="s">
        <v>72</v>
      </c>
      <c r="D31" s="5">
        <v>0</v>
      </c>
      <c r="E31" s="6">
        <f>IF(D31&lt;1.5,,IF(D31&lt;1.5,,SUM(56.0211*(POWER((D31-1.5),1.05)))))</f>
        <v>0</v>
      </c>
      <c r="F31" s="5">
        <v>40</v>
      </c>
      <c r="G31" s="6">
        <f t="shared" si="1"/>
        <v>355.70299520808106</v>
      </c>
      <c r="H31" s="5">
        <v>9.78</v>
      </c>
      <c r="I31" s="6">
        <f>IF(H31&lt;0.1,,IF(H31&gt;13,,SUM(46.0849*(POWER((13-H31),1.81)))))</f>
        <v>382.6289070310621</v>
      </c>
      <c r="J31" s="8">
        <v>110</v>
      </c>
      <c r="K31" s="6">
        <f>IF(J31&lt;75,,IF(J31&lt;75,,SUM(1.84523*(POWER((J31-75),1.348)))))</f>
        <v>222.5636477175478</v>
      </c>
      <c r="L31" s="8">
        <v>0</v>
      </c>
      <c r="M31" s="6">
        <f>IF(L31&lt;210,,IF(L31&lt;210,,SUM(0.188807*(POWER((L31-210),1.41)))))</f>
        <v>0</v>
      </c>
      <c r="N31" s="36">
        <v>2</v>
      </c>
      <c r="O31" s="26" t="s">
        <v>11</v>
      </c>
      <c r="P31" s="27" t="s">
        <v>309</v>
      </c>
      <c r="Q31" s="6">
        <f>IF(AND(N31&gt;0.55,N31&lt;4.14),ROUNDDOWN(0.19889*POWER((185-(N31*60+P31)),1.88),0),"0")</f>
        <v>295</v>
      </c>
      <c r="R31" s="10">
        <f>SUM(E31,G31,I31,K31,M31,Q31)</f>
        <v>1255.895549956691</v>
      </c>
    </row>
    <row r="32" spans="1:18" ht="12.75">
      <c r="A32" s="15"/>
      <c r="B32" s="29" t="s">
        <v>270</v>
      </c>
      <c r="C32" s="29" t="s">
        <v>72</v>
      </c>
      <c r="D32" s="5">
        <v>0</v>
      </c>
      <c r="E32" s="6">
        <f>IF(D32&lt;1.5,,IF(D32&lt;1.5,,SUM(56.0211*(POWER((D32-1.5),1.05)))))</f>
        <v>0</v>
      </c>
      <c r="F32" s="5">
        <v>28</v>
      </c>
      <c r="G32" s="6">
        <f t="shared" si="1"/>
        <v>212.10726365428422</v>
      </c>
      <c r="H32" s="5">
        <v>10.08</v>
      </c>
      <c r="I32" s="6">
        <f>IF(H32&lt;0.1,,IF(H32&gt;13,,SUM(46.0849*(POWER((13-H32),1.81)))))</f>
        <v>320.5543026348796</v>
      </c>
      <c r="J32" s="7">
        <v>0</v>
      </c>
      <c r="K32" s="6">
        <f>IF(J32&lt;75,,IF(J32&lt;75,,SUM(1.84523*(POWER((J32-75),1.348)))))</f>
        <v>0</v>
      </c>
      <c r="L32" s="8">
        <v>326</v>
      </c>
      <c r="M32" s="6">
        <f>IF(L32&lt;210,,IF(L32&lt;210,,SUM(0.188807*(POWER((L32-210),1.41)))))</f>
        <v>153.7814163463236</v>
      </c>
      <c r="N32" s="36">
        <v>1</v>
      </c>
      <c r="O32" s="26" t="s">
        <v>11</v>
      </c>
      <c r="P32" s="27" t="s">
        <v>307</v>
      </c>
      <c r="Q32" s="6">
        <f>IF(AND(N32&gt;0.55,N32&lt;4.14),ROUNDDOWN(0.19889*POWER((185-(N32*60+P32)),1.88),0),"0")</f>
        <v>563</v>
      </c>
      <c r="R32" s="10">
        <f>SUM(E32,G32,I32,K32,M32,Q32)</f>
        <v>1249.4429826354874</v>
      </c>
    </row>
    <row r="33" spans="1:18" ht="12.75">
      <c r="A33" s="15"/>
      <c r="B33" s="29" t="s">
        <v>271</v>
      </c>
      <c r="C33" s="29" t="s">
        <v>72</v>
      </c>
      <c r="D33" s="5">
        <v>0</v>
      </c>
      <c r="E33" s="6">
        <f>IF(D33&lt;1.5,,IF(D33&lt;1.5,,SUM(56.0211*(POWER((D33-1.5),1.05)))))</f>
        <v>0</v>
      </c>
      <c r="F33" s="5">
        <v>27</v>
      </c>
      <c r="G33" s="6">
        <f t="shared" si="1"/>
        <v>200.47097707468077</v>
      </c>
      <c r="H33" s="5">
        <v>9.88</v>
      </c>
      <c r="I33" s="6">
        <f>IF(H33&lt;0.1,,IF(H33&gt;13,,SUM(46.0849*(POWER((13-H33),1.81)))))</f>
        <v>361.3919418378202</v>
      </c>
      <c r="J33" s="7">
        <v>0</v>
      </c>
      <c r="K33" s="6">
        <f>IF(J33&lt;75,,IF(J33&lt;75,,SUM(1.84523*(POWER((J33-75),1.348)))))</f>
        <v>0</v>
      </c>
      <c r="L33" s="7">
        <v>281</v>
      </c>
      <c r="M33" s="6">
        <f>IF(L33&lt;210,,IF(L33&lt;210,,SUM(0.188807*(POWER((L33-210),1.41)))))</f>
        <v>76.9648386722439</v>
      </c>
      <c r="N33" s="36">
        <v>2</v>
      </c>
      <c r="O33" s="26" t="s">
        <v>11</v>
      </c>
      <c r="P33" s="27" t="s">
        <v>310</v>
      </c>
      <c r="Q33" s="6">
        <f>IF(AND(N33&gt;0.55,N33&lt;4.14),ROUNDDOWN(0.19889*POWER((185-(N33*60+P33)),1.88),0),"0")</f>
        <v>285</v>
      </c>
      <c r="R33" s="10">
        <f>SUM(E33,G33,I33,K33,M33,Q33)</f>
        <v>923.8277575847449</v>
      </c>
    </row>
    <row r="34" spans="1:18" ht="12.75">
      <c r="A34" s="15"/>
      <c r="B34" s="29"/>
      <c r="C34" s="29"/>
      <c r="D34" s="5"/>
      <c r="E34" s="6"/>
      <c r="F34" s="5"/>
      <c r="G34" s="6">
        <f t="shared" si="1"/>
        <v>0</v>
      </c>
      <c r="H34" s="5"/>
      <c r="I34" s="6"/>
      <c r="J34" s="7"/>
      <c r="K34" s="6"/>
      <c r="L34" s="8"/>
      <c r="M34" s="6"/>
      <c r="N34" s="36"/>
      <c r="O34" s="26"/>
      <c r="P34" s="27"/>
      <c r="Q34" s="6"/>
      <c r="R34" s="10">
        <f>R29+R30+R31+R32</f>
        <v>5237.1914480522755</v>
      </c>
    </row>
    <row r="35" spans="1:16" ht="12.75">
      <c r="A35" s="16"/>
      <c r="N35" s="36"/>
      <c r="O35"/>
      <c r="P35"/>
    </row>
    <row r="36" spans="1:18" ht="12.75">
      <c r="A36" s="15"/>
      <c r="B36" s="29" t="s">
        <v>196</v>
      </c>
      <c r="C36" s="29" t="s">
        <v>198</v>
      </c>
      <c r="D36" s="5">
        <v>0</v>
      </c>
      <c r="E36" s="6">
        <f>IF(D36&lt;1.5,,IF(D36&lt;1.5,,SUM(56.0211*(POWER((D36-1.5),1.05)))))</f>
        <v>0</v>
      </c>
      <c r="F36" s="5">
        <v>49</v>
      </c>
      <c r="G36" s="6">
        <f>IF(F36&lt;8,,IF(F36&lt;8,,SUM(7.86*(POWER((F36-8),1.1)))))</f>
        <v>467.18058744993306</v>
      </c>
      <c r="H36" s="5">
        <v>9.36</v>
      </c>
      <c r="I36" s="6">
        <f>IF(H36&lt;0.1,,IF(H36&gt;13,,SUM(46.0849*(POWER((13-H36),1.81)))))</f>
        <v>477.6966040083639</v>
      </c>
      <c r="J36" s="7">
        <v>0</v>
      </c>
      <c r="K36" s="6">
        <f>IF(J36&lt;75,,IF(J36&lt;75,,SUM(1.84523*(POWER((J36-75),1.348)))))</f>
        <v>0</v>
      </c>
      <c r="L36" s="8">
        <v>399</v>
      </c>
      <c r="M36" s="6">
        <f>IF(L36&lt;210,,IF(L36&lt;210,,SUM(0.188807*(POWER((L36-210),1.41)))))</f>
        <v>306.0759707451096</v>
      </c>
      <c r="N36" s="36">
        <v>2</v>
      </c>
      <c r="O36" s="26" t="s">
        <v>11</v>
      </c>
      <c r="P36" s="27" t="s">
        <v>319</v>
      </c>
      <c r="Q36" s="6">
        <f>IF(AND(N36&gt;0.55,N36&lt;4.14),ROUNDDOWN(0.19889*POWER((185-(N36*60+P36)),1.88),0),"0")</f>
        <v>476</v>
      </c>
      <c r="R36" s="10">
        <f>SUM(E36,G36,I36,K36,M36,Q36)</f>
        <v>1726.9531622034065</v>
      </c>
    </row>
    <row r="37" spans="1:18" ht="12.75">
      <c r="A37" s="15"/>
      <c r="B37" s="29" t="s">
        <v>197</v>
      </c>
      <c r="C37" s="29" t="s">
        <v>198</v>
      </c>
      <c r="D37" s="5">
        <v>0</v>
      </c>
      <c r="E37" s="6">
        <f>IF(D37&lt;1.5,,IF(D37&lt;1.5,,SUM(56.0211*(POWER((D37-1.5),1.05)))))</f>
        <v>0</v>
      </c>
      <c r="F37" s="5">
        <v>22</v>
      </c>
      <c r="G37" s="6">
        <f>IF(F37&lt;8,,IF(F37&lt;8,,SUM(7.86*(POWER((F37-8),1.1)))))</f>
        <v>143.27268019309415</v>
      </c>
      <c r="H37" s="5">
        <v>9.6</v>
      </c>
      <c r="I37" s="6">
        <f>IF(H37&lt;0.1,,IF(H37&gt;13,,SUM(46.0849*(POWER((13-H37),1.81)))))</f>
        <v>422.21677998073017</v>
      </c>
      <c r="J37" s="7">
        <v>0</v>
      </c>
      <c r="K37" s="6">
        <f>IF(J37&lt;75,,IF(J37&lt;75,,SUM(1.84523*(POWER((J37-75),1.348)))))</f>
        <v>0</v>
      </c>
      <c r="L37" s="7">
        <v>393</v>
      </c>
      <c r="M37" s="6">
        <f>IF(L37&lt;210,,IF(L37&lt;210,,SUM(0.188807*(POWER((L37-210),1.41)))))</f>
        <v>292.4651533765525</v>
      </c>
      <c r="N37" s="36">
        <v>2</v>
      </c>
      <c r="O37" s="26" t="s">
        <v>11</v>
      </c>
      <c r="P37" s="27" t="s">
        <v>335</v>
      </c>
      <c r="Q37" s="6">
        <f>IF(AND(N37&gt;0.55,N37&lt;4.14),ROUNDDOWN(0.19889*POWER((185-(N37*60+P37)),1.88),0),"0")</f>
        <v>395</v>
      </c>
      <c r="R37" s="10">
        <f>SUM(E37,G37,I37,K37,M37,Q37)</f>
        <v>1252.954613550377</v>
      </c>
    </row>
    <row r="38" spans="1:18" ht="12.75">
      <c r="A38" s="15">
        <v>5</v>
      </c>
      <c r="B38" s="29" t="s">
        <v>194</v>
      </c>
      <c r="C38" s="29" t="s">
        <v>198</v>
      </c>
      <c r="D38" s="5">
        <v>0</v>
      </c>
      <c r="E38" s="6">
        <f>IF(D38&lt;1.5,,IF(D38&lt;1.5,,SUM(56.0211*(POWER((D38-1.5),1.05)))))</f>
        <v>0</v>
      </c>
      <c r="F38" s="5">
        <v>37</v>
      </c>
      <c r="G38" s="6">
        <f>IF(F38&lt;8,,IF(F38&lt;8,,SUM(7.86*(POWER((F38-8),1.1)))))</f>
        <v>319.1981339145609</v>
      </c>
      <c r="H38" s="5">
        <v>9.71</v>
      </c>
      <c r="I38" s="6">
        <f>IF(H38&lt;0.1,,IF(H38&gt;13,,SUM(46.0849*(POWER((13-H38),1.81)))))</f>
        <v>397.8168962641468</v>
      </c>
      <c r="J38" s="7">
        <v>115</v>
      </c>
      <c r="K38" s="6">
        <f>IF(J38&lt;75,,IF(J38&lt;75,,SUM(1.84523*(POWER((J38-75),1.348)))))</f>
        <v>266.4571479827842</v>
      </c>
      <c r="L38" s="8">
        <v>0</v>
      </c>
      <c r="M38" s="6">
        <f>IF(L38&lt;210,,IF(L38&lt;210,,SUM(0.188807*(POWER((L38-210),1.41)))))</f>
        <v>0</v>
      </c>
      <c r="N38" s="36">
        <v>2</v>
      </c>
      <c r="O38" s="26" t="s">
        <v>11</v>
      </c>
      <c r="P38" s="27" t="s">
        <v>297</v>
      </c>
      <c r="Q38" s="6">
        <f>IF(AND(N38&gt;0.55,N38&lt;4.14),ROUNDDOWN(0.19889*POWER((185-(N38*60+P38)),1.88),0),"0")</f>
        <v>168</v>
      </c>
      <c r="R38" s="10">
        <f>SUM(E38,G38,I38,K38,M38,Q38)</f>
        <v>1151.472178161492</v>
      </c>
    </row>
    <row r="39" spans="1:18" ht="12.75">
      <c r="A39" s="15"/>
      <c r="B39" s="29" t="s">
        <v>195</v>
      </c>
      <c r="C39" s="29" t="s">
        <v>198</v>
      </c>
      <c r="D39" s="5">
        <v>0</v>
      </c>
      <c r="E39" s="6">
        <f>IF(D39&lt;1.5,,IF(D39&lt;1.5,,SUM(56.0211*(POWER((D39-1.5),1.05)))))</f>
        <v>0</v>
      </c>
      <c r="F39" s="5">
        <v>20</v>
      </c>
      <c r="G39" s="6">
        <f>IF(F39&lt;8,,IF(F39&lt;8,,SUM(7.86*(POWER((F39-8),1.1)))))</f>
        <v>120.92662070803648</v>
      </c>
      <c r="H39" s="5">
        <v>9.55</v>
      </c>
      <c r="I39" s="6">
        <f>IF(H39&lt;0.1,,IF(H39&gt;13,,SUM(46.0849*(POWER((13-H39),1.81)))))</f>
        <v>433.5220698333016</v>
      </c>
      <c r="J39" s="8">
        <v>115</v>
      </c>
      <c r="K39" s="6">
        <f>IF(J39&lt;75,,IF(J39&lt;75,,SUM(1.84523*(POWER((J39-75),1.348)))))</f>
        <v>266.4571479827842</v>
      </c>
      <c r="L39" s="8">
        <v>0</v>
      </c>
      <c r="M39" s="6">
        <f>IF(L39&lt;210,,IF(L39&lt;210,,SUM(0.188807*(POWER((L39-210),1.41)))))</f>
        <v>0</v>
      </c>
      <c r="N39" s="36">
        <v>2</v>
      </c>
      <c r="O39" s="26" t="s">
        <v>11</v>
      </c>
      <c r="P39" s="27" t="s">
        <v>334</v>
      </c>
      <c r="Q39" s="6">
        <f>IF(AND(N39&gt;0.55,N39&lt;4.14),ROUNDDOWN(0.19889*POWER((185-(N39*60+P39)),1.88),0),"0")</f>
        <v>140</v>
      </c>
      <c r="R39" s="10">
        <f>SUM(E39,G39,I39,K39,M39,Q39)</f>
        <v>960.9058385241224</v>
      </c>
    </row>
    <row r="40" spans="1:18" ht="12.75">
      <c r="A40" s="15"/>
      <c r="B40" s="29"/>
      <c r="C40" s="29"/>
      <c r="D40" s="5">
        <v>0</v>
      </c>
      <c r="E40" s="6">
        <f>IF(D40&lt;1.5,,IF(D40&lt;1.5,,SUM(56.0211*(POWER((D40-1.5),1.05)))))</f>
        <v>0</v>
      </c>
      <c r="F40" s="5"/>
      <c r="G40" s="6">
        <f>IF(F40&lt;8,,IF(F40&lt;8,,SUM(7.86*(POWER((F40-8),1.1)))))</f>
        <v>0</v>
      </c>
      <c r="H40" s="5"/>
      <c r="I40" s="6">
        <f>IF(H40&lt;0.1,,IF(H40&gt;13,,SUM(46.0849*(POWER((13-H40),1.81)))))</f>
        <v>0</v>
      </c>
      <c r="J40" s="7"/>
      <c r="K40" s="6">
        <f>IF(J40&lt;75,,IF(J40&lt;75,,SUM(1.84523*(POWER((J40-75),1.348)))))</f>
        <v>0</v>
      </c>
      <c r="L40" s="8"/>
      <c r="M40" s="6">
        <f>IF(L40&lt;210,,IF(L40&lt;210,,SUM(0.188807*(POWER((L40-210),1.41)))))</f>
        <v>0</v>
      </c>
      <c r="N40" s="36"/>
      <c r="O40" s="26" t="s">
        <v>11</v>
      </c>
      <c r="P40" s="27"/>
      <c r="Q40" s="6" t="str">
        <f>IF(AND(N40&gt;0.55,N40&lt;4.14),ROUNDDOWN(0.19889*POWER((185-(N40*60+P40)),1.88),0),"0")</f>
        <v>0</v>
      </c>
      <c r="R40" s="10">
        <f>SUM(E40,G40,I40,K40,M40,Q40)</f>
        <v>0</v>
      </c>
    </row>
    <row r="41" spans="1:18" ht="12.75">
      <c r="A41" s="15"/>
      <c r="B41" s="29"/>
      <c r="C41" s="29"/>
      <c r="D41" s="5"/>
      <c r="E41" s="6"/>
      <c r="F41" s="5"/>
      <c r="G41" s="6"/>
      <c r="H41" s="5"/>
      <c r="I41" s="6"/>
      <c r="J41" s="7"/>
      <c r="K41" s="6"/>
      <c r="L41" s="8"/>
      <c r="M41" s="6"/>
      <c r="N41" s="36"/>
      <c r="O41" s="26"/>
      <c r="P41" s="27"/>
      <c r="Q41" s="6"/>
      <c r="R41" s="10">
        <f>R36+R37+R38+R39</f>
        <v>5092.2857924393975</v>
      </c>
    </row>
    <row r="43" spans="1:18" ht="12.75">
      <c r="A43" s="15"/>
      <c r="B43" s="29" t="s">
        <v>46</v>
      </c>
      <c r="C43" s="29" t="s">
        <v>37</v>
      </c>
      <c r="D43" s="5">
        <v>0</v>
      </c>
      <c r="E43" s="6">
        <f>IF(D43&lt;1.5,,IF(D43&lt;1.5,,SUM(56.0211*(POWER((D43-1.5),1.05)))))</f>
        <v>0</v>
      </c>
      <c r="F43" s="5">
        <v>22</v>
      </c>
      <c r="G43" s="6">
        <f>IF(F43&lt;8,,IF(F43&lt;8,,SUM(7.86*(POWER((F43-8),1.1)))))</f>
        <v>143.27268019309415</v>
      </c>
      <c r="H43" s="5">
        <v>9.08</v>
      </c>
      <c r="I43" s="6">
        <f>IF(H43&lt;0.1,,IF(H43&gt;13,,SUM(46.0849*(POWER((13-H43),1.81)))))</f>
        <v>546.2688429523452</v>
      </c>
      <c r="J43" s="7">
        <v>0</v>
      </c>
      <c r="K43" s="6">
        <f>IF(J43&lt;75,,IF(J43&lt;75,,SUM(1.84523*(POWER((J43-75),1.348)))))</f>
        <v>0</v>
      </c>
      <c r="L43" s="8">
        <v>402</v>
      </c>
      <c r="M43" s="6">
        <f>IF(L43&lt;210,,IF(L43&lt;210,,SUM(0.188807*(POWER((L43-210),1.41)))))</f>
        <v>312.9484638891966</v>
      </c>
      <c r="N43" s="36">
        <v>1</v>
      </c>
      <c r="O43" s="26" t="s">
        <v>11</v>
      </c>
      <c r="P43" s="27" t="s">
        <v>299</v>
      </c>
      <c r="Q43" s="6">
        <f>IF(AND(N43&gt;0.55,N43&lt;4.14),ROUNDDOWN(0.19889*POWER((185-(N43*60+P43)),1.88),0),"0")</f>
        <v>543</v>
      </c>
      <c r="R43" s="10">
        <f>SUM(E43,G43,I43,K43,M43,Q43)</f>
        <v>1545.489987034636</v>
      </c>
    </row>
    <row r="44" spans="1:18" ht="12.75">
      <c r="A44" s="15"/>
      <c r="B44" s="29" t="s">
        <v>45</v>
      </c>
      <c r="C44" s="29" t="s">
        <v>37</v>
      </c>
      <c r="D44" s="5">
        <v>0</v>
      </c>
      <c r="E44" s="6">
        <f>IF(D44&lt;1.5,,IF(D44&lt;1.5,,SUM(56.0211*(POWER((D44-1.5),1.05)))))</f>
        <v>0</v>
      </c>
      <c r="F44" s="5">
        <v>33</v>
      </c>
      <c r="G44" s="6">
        <f>IF(F44&lt;8,,IF(F44&lt;8,,SUM(7.86*(POWER((F44-8),1.1)))))</f>
        <v>271.11687847712875</v>
      </c>
      <c r="H44" s="5">
        <v>10.05</v>
      </c>
      <c r="I44" s="6">
        <f>IF(H44&lt;0.1,,IF(H44&gt;13,,SUM(46.0849*(POWER((13-H44),1.81)))))</f>
        <v>326.5400826728995</v>
      </c>
      <c r="J44" s="7">
        <v>120</v>
      </c>
      <c r="K44" s="6">
        <f>IF(J44&lt;75,,IF(J44&lt;75,,SUM(1.84523*(POWER((J44-75),1.348)))))</f>
        <v>312.306465579754</v>
      </c>
      <c r="L44" s="8">
        <v>0</v>
      </c>
      <c r="M44" s="6">
        <f>IF(L44&lt;210,,IF(L44&lt;210,,SUM(0.188807*(POWER((L44-210),1.41)))))</f>
        <v>0</v>
      </c>
      <c r="N44" s="36">
        <v>2</v>
      </c>
      <c r="O44" s="26" t="s">
        <v>11</v>
      </c>
      <c r="P44" s="27" t="s">
        <v>298</v>
      </c>
      <c r="Q44" s="6">
        <f>IF(AND(N44&gt;0.55,N44&lt;4.14),ROUNDDOWN(0.19889*POWER((185-(N44*60+P44)),1.88),0),"0")</f>
        <v>205</v>
      </c>
      <c r="R44" s="10">
        <f>SUM(E44,G44,I44,K44,M44,Q44)</f>
        <v>1114.9634267297822</v>
      </c>
    </row>
    <row r="45" spans="1:18" ht="12.75">
      <c r="A45" s="15">
        <v>6</v>
      </c>
      <c r="B45" s="29" t="s">
        <v>47</v>
      </c>
      <c r="C45" s="29" t="s">
        <v>37</v>
      </c>
      <c r="D45" s="5">
        <v>0</v>
      </c>
      <c r="E45" s="6">
        <f>IF(D45&lt;1.5,,IF(D45&lt;1.5,,SUM(56.0211*(POWER((D45-1.5),1.05)))))</f>
        <v>0</v>
      </c>
      <c r="F45" s="5">
        <v>28</v>
      </c>
      <c r="G45" s="6">
        <f>IF(F45&lt;8,,IF(F45&lt;8,,SUM(7.86*(POWER((F45-8),1.1)))))</f>
        <v>212.10726365428422</v>
      </c>
      <c r="H45" s="5">
        <v>9.77</v>
      </c>
      <c r="I45" s="6">
        <f>IF(H45&lt;0.1,,IF(H45&gt;13,,SUM(46.0849*(POWER((13-H45),1.81)))))</f>
        <v>384.78241394243673</v>
      </c>
      <c r="J45" s="8">
        <v>0</v>
      </c>
      <c r="K45" s="6">
        <f>IF(J45&lt;75,,IF(J45&lt;75,,SUM(1.84523*(POWER((J45-75),1.348)))))</f>
        <v>0</v>
      </c>
      <c r="L45" s="8">
        <v>325</v>
      </c>
      <c r="M45" s="6">
        <f>IF(L45&lt;210,,IF(L45&lt;210,,SUM(0.188807*(POWER((L45-210),1.41)))))</f>
        <v>151.91548573408403</v>
      </c>
      <c r="N45" s="36">
        <v>2</v>
      </c>
      <c r="O45" s="26" t="s">
        <v>11</v>
      </c>
      <c r="P45" s="27" t="s">
        <v>300</v>
      </c>
      <c r="Q45" s="6">
        <f>IF(AND(N45&gt;0.55,N45&lt;4.14),ROUNDDOWN(0.19889*POWER((185-(N45*60+P45)),1.88),0),"0")</f>
        <v>309</v>
      </c>
      <c r="R45" s="10">
        <f>SUM(E45,G45,I45,K45,M45,Q45)</f>
        <v>1057.805163330805</v>
      </c>
    </row>
    <row r="46" spans="1:18" ht="12.75">
      <c r="A46" s="15"/>
      <c r="B46" s="29" t="s">
        <v>43</v>
      </c>
      <c r="C46" s="29" t="s">
        <v>37</v>
      </c>
      <c r="D46" s="5">
        <v>0</v>
      </c>
      <c r="E46" s="6">
        <f>IF(D46&lt;1.5,,IF(D46&lt;1.5,,SUM(56.0211*(POWER((D46-1.5),1.05)))))</f>
        <v>0</v>
      </c>
      <c r="F46" s="5">
        <v>25</v>
      </c>
      <c r="G46" s="6">
        <f>IF(F46&lt;8,,IF(F46&lt;8,,SUM(7.86*(POWER((F46-8),1.1)))))</f>
        <v>177.384782398604</v>
      </c>
      <c r="H46" s="5">
        <v>10.12</v>
      </c>
      <c r="I46" s="6">
        <f>IF(H46&lt;0.1,,IF(H46&gt;13,,SUM(46.0849*(POWER((13-H46),1.81)))))</f>
        <v>312.65044581862804</v>
      </c>
      <c r="J46" s="7">
        <v>110</v>
      </c>
      <c r="K46" s="6">
        <f>IF(J46&lt;75,,IF(J46&lt;75,,SUM(1.84523*(POWER((J46-75),1.348)))))</f>
        <v>222.5636477175478</v>
      </c>
      <c r="L46" s="7">
        <v>0</v>
      </c>
      <c r="M46" s="6">
        <f>IF(L46&lt;210,,IF(L46&lt;210,,SUM(0.188807*(POWER((L46-210),1.41)))))</f>
        <v>0</v>
      </c>
      <c r="N46" s="36">
        <v>2</v>
      </c>
      <c r="O46" s="26" t="s">
        <v>11</v>
      </c>
      <c r="P46" s="27" t="s">
        <v>295</v>
      </c>
      <c r="Q46" s="6">
        <f>IF(AND(N46&gt;0.55,N46&lt;4.14),ROUNDDOWN(0.19889*POWER((185-(N46*60+P46)),1.88),0),"0")</f>
        <v>338</v>
      </c>
      <c r="R46" s="10">
        <f>SUM(E46,G46,I46,K46,M46,Q46)</f>
        <v>1050.5988759347797</v>
      </c>
    </row>
    <row r="47" spans="1:18" ht="12.75">
      <c r="A47" s="15"/>
      <c r="B47" s="29" t="s">
        <v>44</v>
      </c>
      <c r="C47" s="29" t="s">
        <v>37</v>
      </c>
      <c r="D47" s="5">
        <v>0</v>
      </c>
      <c r="E47" s="6">
        <f>IF(D47&lt;1.5,,IF(D47&lt;1.5,,SUM(56.0211*(POWER((D47-1.5),1.05)))))</f>
        <v>0</v>
      </c>
      <c r="F47" s="5">
        <v>25</v>
      </c>
      <c r="G47" s="6">
        <f>IF(F47&lt;8,,IF(F47&lt;8,,SUM(7.86*(POWER((F47-8),1.1)))))</f>
        <v>177.384782398604</v>
      </c>
      <c r="H47" s="5">
        <v>10.38</v>
      </c>
      <c r="I47" s="6">
        <f>IF(H47&lt;0.1,,IF(H47&gt;13,,SUM(46.0849*(POWER((13-H47),1.81)))))</f>
        <v>263.4413763829849</v>
      </c>
      <c r="J47" s="7">
        <v>115</v>
      </c>
      <c r="K47" s="6">
        <f>IF(J47&lt;75,,IF(J47&lt;75,,SUM(1.84523*(POWER((J47-75),1.348)))))</f>
        <v>266.4571479827842</v>
      </c>
      <c r="L47" s="7">
        <v>0</v>
      </c>
      <c r="M47" s="6">
        <f>IF(L47&lt;210,,IF(L47&lt;210,,SUM(0.188807*(POWER((L47-210),1.41)))))</f>
        <v>0</v>
      </c>
      <c r="N47" s="36">
        <v>2</v>
      </c>
      <c r="O47" s="26" t="s">
        <v>11</v>
      </c>
      <c r="P47" s="27" t="s">
        <v>296</v>
      </c>
      <c r="Q47" s="6">
        <f>IF(AND(N47&gt;0.55,N47&lt;4.14),ROUNDDOWN(0.19889*POWER((185-(N47*60+P47)),1.88),0),"0")</f>
        <v>292</v>
      </c>
      <c r="R47" s="10">
        <f>SUM(E47,G47,I47,K47,M47,Q47)</f>
        <v>999.283306764373</v>
      </c>
    </row>
    <row r="48" spans="1:18" ht="12.75">
      <c r="A48" s="15"/>
      <c r="B48" s="29"/>
      <c r="C48" s="29"/>
      <c r="D48" s="5"/>
      <c r="E48" s="6"/>
      <c r="F48" s="5"/>
      <c r="G48" s="6"/>
      <c r="H48" s="5"/>
      <c r="I48" s="6"/>
      <c r="J48" s="7"/>
      <c r="K48" s="6"/>
      <c r="L48" s="8"/>
      <c r="M48" s="6"/>
      <c r="N48" s="36"/>
      <c r="O48" s="26"/>
      <c r="P48" s="27"/>
      <c r="Q48" s="6"/>
      <c r="R48" s="10">
        <f>R43+R44+R45+R46</f>
        <v>4768.857453030003</v>
      </c>
    </row>
    <row r="49" spans="14:16" ht="12.75">
      <c r="N49" s="36"/>
      <c r="O49"/>
      <c r="P49"/>
    </row>
    <row r="50" spans="1:18" ht="12.75">
      <c r="A50" s="15"/>
      <c r="B50" s="29" t="s">
        <v>26</v>
      </c>
      <c r="C50" s="29" t="s">
        <v>23</v>
      </c>
      <c r="D50" s="5">
        <v>0</v>
      </c>
      <c r="E50" s="6">
        <f>IF(D50&lt;1.5,,IF(D50&lt;1.5,,SUM(56.0211*(POWER((D50-1.5),1.05)))))</f>
        <v>0</v>
      </c>
      <c r="F50" s="5">
        <v>21</v>
      </c>
      <c r="G50" s="6">
        <f aca="true" t="shared" si="2" ref="G50:G55">IF(F50&lt;8,,IF(F50&lt;8,,SUM(7.86*(POWER((F50-8),1.1)))))</f>
        <v>132.0566371193854</v>
      </c>
      <c r="H50" s="5">
        <v>9.68</v>
      </c>
      <c r="I50" s="6">
        <f>IF(H50&lt;0.1,,IF(H50&gt;13,,SUM(46.0849*(POWER((13-H50),1.81)))))</f>
        <v>404.4069223737867</v>
      </c>
      <c r="J50" s="7">
        <v>110</v>
      </c>
      <c r="K50" s="6">
        <f>IF(J50&lt;75,,IF(J50&lt;75,,SUM(1.84523*(POWER((J50-75),1.348)))))</f>
        <v>222.5636477175478</v>
      </c>
      <c r="L50" s="8">
        <v>0</v>
      </c>
      <c r="M50" s="6">
        <f>IF(L50&lt;210,,IF(L50&lt;210,,SUM(0.188807*(POWER((L50-210),1.41)))))</f>
        <v>0</v>
      </c>
      <c r="N50" s="36">
        <v>1</v>
      </c>
      <c r="O50" s="26" t="s">
        <v>11</v>
      </c>
      <c r="P50" s="27" t="s">
        <v>294</v>
      </c>
      <c r="Q50" s="6">
        <f>IF(AND(N50&gt;0.55,N50&lt;4.14),ROUNDDOWN(0.19889*POWER((185-(N50*60+P50)),1.88),0),"0")</f>
        <v>543</v>
      </c>
      <c r="R50" s="10">
        <f>SUM(E50,G50,I50,K50,M50,Q50)</f>
        <v>1302.02720721072</v>
      </c>
    </row>
    <row r="51" spans="1:18" ht="12.75">
      <c r="A51" s="15"/>
      <c r="B51" s="29" t="s">
        <v>24</v>
      </c>
      <c r="C51" s="29" t="s">
        <v>23</v>
      </c>
      <c r="D51" s="5">
        <v>0</v>
      </c>
      <c r="E51" s="6">
        <f>IF(D51&lt;1.5,,IF(D51&lt;1.5,,SUM(56.0211*(POWER((D51-1.5),1.05)))))</f>
        <v>0</v>
      </c>
      <c r="F51" s="5">
        <v>37</v>
      </c>
      <c r="G51" s="6">
        <f t="shared" si="2"/>
        <v>319.1981339145609</v>
      </c>
      <c r="H51" s="5">
        <v>9.67</v>
      </c>
      <c r="I51" s="6">
        <f>IF(H51&lt;0.1,,IF(H51&gt;13,,SUM(46.0849*(POWER((13-H51),1.81)))))</f>
        <v>406.6143599716428</v>
      </c>
      <c r="J51" s="7">
        <v>115</v>
      </c>
      <c r="K51" s="6">
        <f>IF(J51&lt;75,,IF(J51&lt;75,,SUM(1.84523*(POWER((J51-75),1.348)))))</f>
        <v>266.4571479827842</v>
      </c>
      <c r="L51" s="8">
        <v>0</v>
      </c>
      <c r="M51" s="6">
        <f>IF(L51&lt;210,,IF(L51&lt;210,,SUM(0.188807*(POWER((L51-210),1.41)))))</f>
        <v>0</v>
      </c>
      <c r="N51" s="36">
        <v>2</v>
      </c>
      <c r="O51" s="26" t="s">
        <v>11</v>
      </c>
      <c r="P51" s="27" t="s">
        <v>291</v>
      </c>
      <c r="Q51" s="6">
        <f>IF(AND(N51&gt;0.55,N51&lt;4.14),ROUNDDOWN(0.19889*POWER((185-(N51*60+P51)),1.88),0),"0")</f>
        <v>305</v>
      </c>
      <c r="R51" s="10">
        <f>SUM(E51,G51,I51,K51,M51,Q51)</f>
        <v>1297.269641868988</v>
      </c>
    </row>
    <row r="52" spans="1:18" ht="12.75">
      <c r="A52" s="15">
        <v>7</v>
      </c>
      <c r="B52" s="29" t="s">
        <v>25</v>
      </c>
      <c r="C52" s="29" t="s">
        <v>23</v>
      </c>
      <c r="D52" s="5">
        <v>0</v>
      </c>
      <c r="E52" s="6">
        <f>IF(D52&lt;1.5,,IF(D52&lt;1.5,,SUM(56.0211*(POWER((D52-1.5),1.05)))))</f>
        <v>0</v>
      </c>
      <c r="F52" s="5">
        <v>26</v>
      </c>
      <c r="G52" s="6">
        <f t="shared" si="2"/>
        <v>188.8957999722035</v>
      </c>
      <c r="H52" s="5">
        <v>9.76</v>
      </c>
      <c r="I52" s="6">
        <f>IF(H52&lt;0.1,,IF(H52&gt;13,,SUM(46.0849*(POWER((13-H52),1.81)))))</f>
        <v>386.9413280713534</v>
      </c>
      <c r="J52" s="7">
        <v>0</v>
      </c>
      <c r="K52" s="6">
        <f>IF(J52&lt;75,,IF(J52&lt;75,,SUM(1.84523*(POWER((J52-75),1.348)))))</f>
        <v>0</v>
      </c>
      <c r="L52" s="8">
        <v>318</v>
      </c>
      <c r="M52" s="6">
        <f>IF(L52&lt;210,,IF(L52&lt;210,,SUM(0.188807*(POWER((L52-210),1.41)))))</f>
        <v>139.0418657960084</v>
      </c>
      <c r="N52" s="36">
        <v>2</v>
      </c>
      <c r="O52" s="26" t="s">
        <v>11</v>
      </c>
      <c r="P52" s="27" t="s">
        <v>293</v>
      </c>
      <c r="Q52" s="6">
        <f>IF(AND(N52&gt;0.55,N52&lt;4.14),ROUNDDOWN(0.19889*POWER((185-(N52*60+P52)),1.88),0),"0")</f>
        <v>362</v>
      </c>
      <c r="R52" s="10">
        <f>SUM(E52,G52,I52,K52,M52,Q52)</f>
        <v>1076.8789938395653</v>
      </c>
    </row>
    <row r="53" spans="1:18" ht="12.75">
      <c r="A53" s="15"/>
      <c r="B53" s="29" t="s">
        <v>282</v>
      </c>
      <c r="C53" s="29" t="s">
        <v>23</v>
      </c>
      <c r="D53" s="5">
        <v>0</v>
      </c>
      <c r="E53" s="6">
        <f>IF(D53&lt;1.5,,IF(D53&lt;1.5,,SUM(56.0211*(POWER((D53-1.5),1.05)))))</f>
        <v>0</v>
      </c>
      <c r="F53" s="5">
        <v>21</v>
      </c>
      <c r="G53" s="6">
        <f t="shared" si="2"/>
        <v>132.0566371193854</v>
      </c>
      <c r="H53" s="5">
        <v>10.56</v>
      </c>
      <c r="I53" s="6">
        <f>IF(H53&lt;0.1,,IF(H53&gt;13,,SUM(46.0849*(POWER((13-H53),1.81)))))</f>
        <v>231.5976962823768</v>
      </c>
      <c r="J53" s="8">
        <v>0</v>
      </c>
      <c r="K53" s="6">
        <f>IF(J53&lt;75,,IF(J53&lt;75,,SUM(1.84523*(POWER((J53-75),1.348)))))</f>
        <v>0</v>
      </c>
      <c r="L53" s="8">
        <v>275</v>
      </c>
      <c r="M53" s="6">
        <f>IF(L53&lt;210,,IF(L53&lt;210,,SUM(0.188807*(POWER((L53-210),1.41)))))</f>
        <v>67.95570533977502</v>
      </c>
      <c r="N53" s="36">
        <v>2</v>
      </c>
      <c r="O53" s="26" t="s">
        <v>11</v>
      </c>
      <c r="P53" s="27" t="s">
        <v>292</v>
      </c>
      <c r="Q53" s="6">
        <f>IF(AND(N53&gt;0.55,N53&lt;4.14),ROUNDDOWN(0.19889*POWER((185-(N53*60+P53)),1.88),0),"0")</f>
        <v>306</v>
      </c>
      <c r="R53" s="10">
        <f>SUM(E53,G53,I53,K53,M53,Q53)</f>
        <v>737.6100387415372</v>
      </c>
    </row>
    <row r="54" spans="1:18" ht="12.75">
      <c r="A54" s="15"/>
      <c r="B54" s="29"/>
      <c r="C54" s="29"/>
      <c r="D54" s="5">
        <v>0</v>
      </c>
      <c r="E54" s="6">
        <f>IF(D54&lt;1.5,,IF(D54&lt;1.5,,SUM(56.0211*(POWER((D54-1.5),1.05)))))</f>
        <v>0</v>
      </c>
      <c r="F54" s="5"/>
      <c r="G54" s="6">
        <f t="shared" si="2"/>
        <v>0</v>
      </c>
      <c r="H54" s="5"/>
      <c r="I54" s="6">
        <f>IF(H54&lt;0.1,,IF(H54&gt;13,,SUM(46.0849*(POWER((13-H54),1.81)))))</f>
        <v>0</v>
      </c>
      <c r="J54" s="7"/>
      <c r="K54" s="6">
        <f>IF(J54&lt;75,,IF(J54&lt;75,,SUM(1.84523*(POWER((J54-75),1.348)))))</f>
        <v>0</v>
      </c>
      <c r="L54" s="7"/>
      <c r="M54" s="6">
        <f>IF(L54&lt;210,,IF(L54&lt;210,,SUM(0.188807*(POWER((L54-210),1.41)))))</f>
        <v>0</v>
      </c>
      <c r="N54" s="36"/>
      <c r="O54" s="26" t="s">
        <v>11</v>
      </c>
      <c r="P54" s="27"/>
      <c r="Q54" s="6" t="str">
        <f>IF(AND(N54&gt;0.55,N54&lt;4.14),ROUNDDOWN(0.19889*POWER((185-(N54*60+P54)),1.88),0),"0")</f>
        <v>0</v>
      </c>
      <c r="R54" s="10">
        <f>SUM(E54,G54,I54,K54,M54,Q54)</f>
        <v>0</v>
      </c>
    </row>
    <row r="55" spans="1:18" ht="12.75">
      <c r="A55" s="15"/>
      <c r="B55" s="29"/>
      <c r="C55" s="29"/>
      <c r="D55" s="5"/>
      <c r="E55" s="6"/>
      <c r="F55" s="5"/>
      <c r="G55" s="6">
        <f t="shared" si="2"/>
        <v>0</v>
      </c>
      <c r="H55" s="5"/>
      <c r="I55" s="6"/>
      <c r="J55" s="7"/>
      <c r="K55" s="6"/>
      <c r="L55" s="8"/>
      <c r="M55" s="6"/>
      <c r="N55" s="36"/>
      <c r="O55" s="26"/>
      <c r="P55" s="27"/>
      <c r="Q55" s="6"/>
      <c r="R55" s="10">
        <f>R50+R51+R52+R53</f>
        <v>4413.78588166081</v>
      </c>
    </row>
    <row r="57" spans="1:18" ht="12.75">
      <c r="A57" s="15"/>
      <c r="B57" s="29" t="s">
        <v>65</v>
      </c>
      <c r="C57" s="29" t="s">
        <v>56</v>
      </c>
      <c r="D57" s="5">
        <v>0</v>
      </c>
      <c r="E57" s="6">
        <f>IF(D57&lt;1.5,,IF(D57&lt;1.5,,SUM(56.0211*(POWER((D57-1.5),1.05)))))</f>
        <v>0</v>
      </c>
      <c r="F57" s="5">
        <v>35</v>
      </c>
      <c r="G57" s="6">
        <f>IF(F57&lt;8,,IF(F57&lt;8,,SUM(7.86*(POWER((F57-8),1.1)))))</f>
        <v>295.06838972444245</v>
      </c>
      <c r="H57" s="5">
        <v>9.41</v>
      </c>
      <c r="I57" s="6">
        <f>IF(H57&lt;0.1,,IF(H57&gt;13,,SUM(46.0849*(POWER((13-H57),1.81)))))</f>
        <v>465.88593713368766</v>
      </c>
      <c r="J57" s="7">
        <v>0</v>
      </c>
      <c r="K57" s="6">
        <f>IF(J57&lt;75,,IF(J57&lt;75,,SUM(1.84523*(POWER((J57-75),1.348)))))</f>
        <v>0</v>
      </c>
      <c r="L57" s="7">
        <v>340</v>
      </c>
      <c r="M57" s="6">
        <f>IF(L57&lt;210,,IF(L57&lt;210,,SUM(0.188807*(POWER((L57-210),1.41)))))</f>
        <v>180.58356334376333</v>
      </c>
      <c r="N57" s="36">
        <v>2</v>
      </c>
      <c r="O57" s="26" t="s">
        <v>11</v>
      </c>
      <c r="P57" s="27" t="s">
        <v>304</v>
      </c>
      <c r="Q57" s="6">
        <f>IF(AND(N57&gt;0.55,N57&lt;4.14),ROUNDDOWN(0.19889*POWER((185-(N57*60+P57)),1.88),0),"0")</f>
        <v>233</v>
      </c>
      <c r="R57" s="10">
        <f>SUM(E57,G57,I57,K57,M57,Q57)</f>
        <v>1174.5378902018933</v>
      </c>
    </row>
    <row r="58" spans="1:18" ht="12.75">
      <c r="A58" s="15"/>
      <c r="B58" s="29" t="s">
        <v>64</v>
      </c>
      <c r="C58" s="29" t="s">
        <v>56</v>
      </c>
      <c r="D58" s="5">
        <v>0</v>
      </c>
      <c r="E58" s="6">
        <f>IF(D58&lt;1.5,,IF(D58&lt;1.5,,SUM(56.0211*(POWER((D58-1.5),1.05)))))</f>
        <v>0</v>
      </c>
      <c r="F58" s="5">
        <v>44</v>
      </c>
      <c r="G58" s="6">
        <f>IF(F58&lt;8,,IF(F58&lt;8,,SUM(7.86*(POWER((F58-8),1.1)))))</f>
        <v>404.9070111895432</v>
      </c>
      <c r="H58" s="5">
        <v>10.33</v>
      </c>
      <c r="I58" s="6">
        <f>IF(H58&lt;0.1,,IF(H58&gt;13,,SUM(46.0849*(POWER((13-H58),1.81)))))</f>
        <v>272.6114121862875</v>
      </c>
      <c r="J58" s="7">
        <v>0</v>
      </c>
      <c r="K58" s="6">
        <f>IF(J58&lt;75,,IF(J58&lt;75,,SUM(1.84523*(POWER((J58-75),1.348)))))</f>
        <v>0</v>
      </c>
      <c r="L58" s="8">
        <v>317</v>
      </c>
      <c r="M58" s="6">
        <f>IF(L58&lt;210,,IF(L58&lt;210,,SUM(0.188807*(POWER((L58-210),1.41)))))</f>
        <v>137.23004893936744</v>
      </c>
      <c r="N58" s="36">
        <v>2</v>
      </c>
      <c r="O58" s="26" t="s">
        <v>11</v>
      </c>
      <c r="P58" s="27" t="s">
        <v>303</v>
      </c>
      <c r="Q58" s="6">
        <f>IF(AND(N58&gt;0.55,N58&lt;4.14),ROUNDDOWN(0.19889*POWER((185-(N58*60+P58)),1.88),0),"0")</f>
        <v>261</v>
      </c>
      <c r="R58" s="10">
        <f>SUM(E58,G58,I58,K58,M58,Q58)</f>
        <v>1075.7484723151981</v>
      </c>
    </row>
    <row r="59" spans="1:18" ht="12.75">
      <c r="A59" s="15">
        <v>8</v>
      </c>
      <c r="B59" s="29" t="s">
        <v>62</v>
      </c>
      <c r="C59" s="29" t="s">
        <v>56</v>
      </c>
      <c r="D59" s="5">
        <v>0</v>
      </c>
      <c r="E59" s="6">
        <f>IF(D59&lt;1.5,,IF(D59&lt;1.5,,SUM(56.0211*(POWER((D59-1.5),1.05)))))</f>
        <v>0</v>
      </c>
      <c r="F59" s="5">
        <v>29</v>
      </c>
      <c r="G59" s="6">
        <f>IF(F59&lt;8,,IF(F59&lt;8,,SUM(7.86*(POWER((F59-8),1.1)))))</f>
        <v>223.80190053088643</v>
      </c>
      <c r="H59" s="5">
        <v>10.58</v>
      </c>
      <c r="I59" s="6">
        <f>IF(H59&lt;0.1,,IF(H59&gt;13,,SUM(46.0849*(POWER((13-H59),1.81)))))</f>
        <v>228.1731099982624</v>
      </c>
      <c r="J59" s="7">
        <v>110</v>
      </c>
      <c r="K59" s="6">
        <f>IF(J59&lt;75,,IF(J59&lt;75,,SUM(1.84523*(POWER((J59-75),1.348)))))</f>
        <v>222.5636477175478</v>
      </c>
      <c r="L59" s="8">
        <v>0</v>
      </c>
      <c r="M59" s="6">
        <f>IF(L59&lt;210,,IF(L59&lt;210,,SUM(0.188807*(POWER((L59-210),1.41)))))</f>
        <v>0</v>
      </c>
      <c r="N59" s="36">
        <v>2</v>
      </c>
      <c r="O59" s="26" t="s">
        <v>11</v>
      </c>
      <c r="P59" s="27" t="s">
        <v>301</v>
      </c>
      <c r="Q59" s="6">
        <f>IF(AND(N59&gt;0.55,N59&lt;4.14),ROUNDDOWN(0.19889*POWER((185-(N59*60+P59)),1.88),0),"0")</f>
        <v>245</v>
      </c>
      <c r="R59" s="10">
        <f>SUM(E59,G59,I59,K59,M59,Q59)</f>
        <v>919.5386582466966</v>
      </c>
    </row>
    <row r="60" spans="1:18" ht="12.75">
      <c r="A60" s="15"/>
      <c r="B60" s="29" t="s">
        <v>63</v>
      </c>
      <c r="C60" s="29" t="s">
        <v>56</v>
      </c>
      <c r="D60" s="5">
        <v>0</v>
      </c>
      <c r="E60" s="6">
        <f>IF(D60&lt;1.5,,IF(D60&lt;1.5,,SUM(56.0211*(POWER((D60-1.5),1.05)))))</f>
        <v>0</v>
      </c>
      <c r="F60" s="5">
        <v>25</v>
      </c>
      <c r="G60" s="6">
        <f>IF(F60&lt;8,,IF(F60&lt;8,,SUM(7.86*(POWER((F60-8),1.1)))))</f>
        <v>177.384782398604</v>
      </c>
      <c r="H60" s="5">
        <v>10.48</v>
      </c>
      <c r="I60" s="6">
        <f>IF(H60&lt;0.1,,IF(H60&gt;13,,SUM(46.0849*(POWER((13-H60),1.81)))))</f>
        <v>245.52381761662048</v>
      </c>
      <c r="J60" s="7">
        <v>110</v>
      </c>
      <c r="K60" s="6">
        <f>IF(J60&lt;75,,IF(J60&lt;75,,SUM(1.84523*(POWER((J60-75),1.348)))))</f>
        <v>222.5636477175478</v>
      </c>
      <c r="L60" s="7">
        <v>0</v>
      </c>
      <c r="M60" s="6">
        <f>IF(L60&lt;210,,IF(L60&lt;210,,SUM(0.188807*(POWER((L60-210),1.41)))))</f>
        <v>0</v>
      </c>
      <c r="N60" s="36">
        <v>2</v>
      </c>
      <c r="O60" s="26" t="s">
        <v>11</v>
      </c>
      <c r="P60" s="27" t="s">
        <v>302</v>
      </c>
      <c r="Q60" s="6">
        <f>IF(AND(N60&gt;0.55,N60&lt;4.14),ROUNDDOWN(0.19889*POWER((185-(N60*60+P60)),1.88),0),"0")</f>
        <v>183</v>
      </c>
      <c r="R60" s="10">
        <f>SUM(E60,G60,I60,K60,M60,Q60)</f>
        <v>828.4722477327723</v>
      </c>
    </row>
    <row r="61" spans="1:18" ht="12.75">
      <c r="A61" s="15"/>
      <c r="B61" s="29" t="s">
        <v>66</v>
      </c>
      <c r="C61" s="29" t="s">
        <v>56</v>
      </c>
      <c r="D61" s="5">
        <v>0</v>
      </c>
      <c r="E61" s="6">
        <f>IF(D61&lt;1.5,,IF(D61&lt;1.5,,SUM(56.0211*(POWER((D61-1.5),1.05)))))</f>
        <v>0</v>
      </c>
      <c r="F61" s="5">
        <v>18</v>
      </c>
      <c r="G61" s="6">
        <f>IF(F61&lt;8,,IF(F61&lt;8,,SUM(7.86*(POWER((F61-8),1.1)))))</f>
        <v>98.95153736702161</v>
      </c>
      <c r="H61" s="5">
        <v>10.88</v>
      </c>
      <c r="I61" s="6">
        <f>IF(H61&lt;0.1,,IF(H61&gt;13,,SUM(46.0849*(POWER((13-H61),1.81)))))</f>
        <v>179.56701269903309</v>
      </c>
      <c r="J61" s="7">
        <v>0</v>
      </c>
      <c r="K61" s="6">
        <f>IF(J61&lt;75,,IF(J61&lt;75,,SUM(1.84523*(POWER((J61-75),1.348)))))</f>
        <v>0</v>
      </c>
      <c r="L61" s="8">
        <v>311</v>
      </c>
      <c r="M61" s="6">
        <f>IF(L61&lt;210,,IF(L61&lt;210,,SUM(0.188807*(POWER((L61-210),1.41)))))</f>
        <v>126.50603051154422</v>
      </c>
      <c r="N61" s="36">
        <v>2</v>
      </c>
      <c r="O61" s="26" t="s">
        <v>11</v>
      </c>
      <c r="P61" s="27" t="s">
        <v>305</v>
      </c>
      <c r="Q61" s="6">
        <f>IF(AND(N61&gt;0.55,N61&lt;4.14),ROUNDDOWN(0.19889*POWER((185-(N61*60+P61)),1.88),0),"0")</f>
        <v>366</v>
      </c>
      <c r="R61" s="10">
        <f>SUM(E61,G61,I61,K61,M61,Q61)</f>
        <v>771.024580577599</v>
      </c>
    </row>
    <row r="62" spans="1:18" ht="12.75">
      <c r="A62" s="15"/>
      <c r="B62" s="29"/>
      <c r="C62" s="29"/>
      <c r="D62" s="5"/>
      <c r="E62" s="6"/>
      <c r="F62" s="5"/>
      <c r="G62" s="6"/>
      <c r="H62" s="5"/>
      <c r="I62" s="6"/>
      <c r="J62" s="7"/>
      <c r="K62" s="6"/>
      <c r="L62" s="8"/>
      <c r="M62" s="6"/>
      <c r="N62" s="36"/>
      <c r="O62" s="26"/>
      <c r="P62" s="27"/>
      <c r="Q62" s="6"/>
      <c r="R62" s="10">
        <f>R57+R58+R59+R60</f>
        <v>3998.2972684965603</v>
      </c>
    </row>
    <row r="63" spans="14:16" ht="12.75">
      <c r="N63" s="36"/>
      <c r="O63"/>
      <c r="P63"/>
    </row>
    <row r="64" spans="1:18" ht="12.75">
      <c r="A64" s="15"/>
      <c r="B64" s="29" t="s">
        <v>171</v>
      </c>
      <c r="C64" s="29" t="s">
        <v>165</v>
      </c>
      <c r="D64" s="5">
        <v>0</v>
      </c>
      <c r="E64" s="6">
        <f>IF(D64&lt;1.5,,IF(D64&lt;1.5,,SUM(56.0211*(POWER((D64-1.5),1.05)))))</f>
        <v>0</v>
      </c>
      <c r="F64" s="5">
        <v>25</v>
      </c>
      <c r="G64" s="6">
        <f>IF(F64&lt;8,,IF(F64&lt;8,,SUM(7.86*(POWER((F64-8),1.1)))))</f>
        <v>177.384782398604</v>
      </c>
      <c r="H64" s="5">
        <v>10.58</v>
      </c>
      <c r="I64" s="6">
        <f>IF(H64&lt;0.1,,IF(H64&gt;13,,SUM(46.0849*(POWER((13-H64),1.81)))))</f>
        <v>228.1731099982624</v>
      </c>
      <c r="J64" s="7">
        <v>110</v>
      </c>
      <c r="K64" s="6">
        <f>IF(J64&lt;75,,IF(J64&lt;75,,SUM(1.84523*(POWER((J64-75),1.348)))))</f>
        <v>222.5636477175478</v>
      </c>
      <c r="L64" s="7">
        <v>0</v>
      </c>
      <c r="M64" s="6">
        <f>IF(L64&lt;210,,IF(L64&lt;210,,SUM(0.188807*(POWER((L64-210),1.41)))))</f>
        <v>0</v>
      </c>
      <c r="N64" s="36">
        <v>2</v>
      </c>
      <c r="O64" s="26" t="s">
        <v>11</v>
      </c>
      <c r="P64" s="27" t="s">
        <v>329</v>
      </c>
      <c r="Q64" s="6">
        <f>IF(AND(N64&gt;0.55,N64&lt;4.14),ROUNDDOWN(0.19889*POWER((185-(N64*60+P64)),1.88),0),"0")</f>
        <v>256</v>
      </c>
      <c r="R64" s="10">
        <f>SUM(E64,G64,I64,K64,M64,Q64)</f>
        <v>884.1215401144142</v>
      </c>
    </row>
    <row r="65" spans="1:18" ht="12.75">
      <c r="A65" s="15"/>
      <c r="B65" s="29" t="s">
        <v>175</v>
      </c>
      <c r="C65" s="29" t="s">
        <v>165</v>
      </c>
      <c r="D65" s="5">
        <v>0</v>
      </c>
      <c r="E65" s="6">
        <f>IF(D65&lt;1.5,,IF(D65&lt;1.5,,SUM(56.0211*(POWER((D65-1.5),1.05)))))</f>
        <v>0</v>
      </c>
      <c r="F65" s="5">
        <v>26</v>
      </c>
      <c r="G65" s="6">
        <f>IF(F65&lt;8,,IF(F65&lt;8,,SUM(7.86*(POWER((F65-8),1.1)))))</f>
        <v>188.8957999722035</v>
      </c>
      <c r="H65" s="5">
        <v>10.57</v>
      </c>
      <c r="I65" s="6">
        <f>IF(H65&lt;0.1,,IF(H65&gt;13,,SUM(46.0849*(POWER((13-H65),1.81)))))</f>
        <v>229.88254931626585</v>
      </c>
      <c r="J65" s="7">
        <v>0</v>
      </c>
      <c r="K65" s="6">
        <f>IF(J65&lt;75,,IF(J65&lt;75,,SUM(1.84523*(POWER((J65-75),1.348)))))</f>
        <v>0</v>
      </c>
      <c r="L65" s="8">
        <v>312</v>
      </c>
      <c r="M65" s="6">
        <f>IF(L65&lt;210,,IF(L65&lt;210,,SUM(0.188807*(POWER((L65-210),1.41)))))</f>
        <v>128.27568245251436</v>
      </c>
      <c r="N65" s="36">
        <v>2</v>
      </c>
      <c r="O65" s="26" t="s">
        <v>11</v>
      </c>
      <c r="P65" s="27" t="s">
        <v>333</v>
      </c>
      <c r="Q65" s="6">
        <f>IF(AND(N65&gt;0.55,N65&lt;4.14),ROUNDDOWN(0.19889*POWER((185-(N65*60+P65)),1.88),0),"0")</f>
        <v>359</v>
      </c>
      <c r="R65" s="10">
        <f>SUM(E65,G65,I65,K65,M65,Q65)</f>
        <v>906.0540317409838</v>
      </c>
    </row>
    <row r="66" spans="1:18" ht="12.75">
      <c r="A66" s="15">
        <v>9</v>
      </c>
      <c r="B66" s="29" t="s">
        <v>172</v>
      </c>
      <c r="C66" s="29" t="s">
        <v>165</v>
      </c>
      <c r="D66" s="5">
        <v>0</v>
      </c>
      <c r="E66" s="6">
        <f>IF(D66&lt;1.5,,IF(D66&lt;1.5,,SUM(56.0211*(POWER((D66-1.5),1.05)))))</f>
        <v>0</v>
      </c>
      <c r="F66" s="5">
        <v>22</v>
      </c>
      <c r="G66" s="6">
        <f>IF(F66&lt;8,,IF(F66&lt;8,,SUM(7.86*(POWER((F66-8),1.1)))))</f>
        <v>143.27268019309415</v>
      </c>
      <c r="H66" s="5">
        <v>10.1</v>
      </c>
      <c r="I66" s="6">
        <f>IF(H66&lt;0.1,,IF(H66&gt;13,,SUM(46.0849*(POWER((13-H66),1.81)))))</f>
        <v>316.5913360585314</v>
      </c>
      <c r="J66" s="7">
        <v>110</v>
      </c>
      <c r="K66" s="6">
        <f>IF(J66&lt;75,,IF(J66&lt;75,,SUM(1.84523*(POWER((J66-75),1.348)))))</f>
        <v>222.5636477175478</v>
      </c>
      <c r="L66" s="7">
        <v>0</v>
      </c>
      <c r="M66" s="6">
        <f>IF(L66&lt;210,,IF(L66&lt;210,,SUM(0.188807*(POWER((L66-210),1.41)))))</f>
        <v>0</v>
      </c>
      <c r="N66" s="36">
        <v>2</v>
      </c>
      <c r="O66" s="26" t="s">
        <v>11</v>
      </c>
      <c r="P66" s="27" t="s">
        <v>330</v>
      </c>
      <c r="Q66" s="6">
        <f>IF(AND(N66&gt;0.55,N66&lt;4.14),ROUNDDOWN(0.19889*POWER((185-(N66*60+P66)),1.88),0),"0")</f>
        <v>312</v>
      </c>
      <c r="R66" s="10">
        <f>SUM(E66,G66,I66,K66,M66,Q66)</f>
        <v>994.4276639691734</v>
      </c>
    </row>
    <row r="67" spans="1:18" ht="12.75">
      <c r="A67" s="15"/>
      <c r="B67" s="29" t="s">
        <v>173</v>
      </c>
      <c r="C67" s="29" t="s">
        <v>165</v>
      </c>
      <c r="D67" s="5">
        <v>0</v>
      </c>
      <c r="E67" s="6">
        <f>IF(D67&lt;1.5,,IF(D67&lt;1.5,,SUM(56.0211*(POWER((D67-1.5),1.05)))))</f>
        <v>0</v>
      </c>
      <c r="F67" s="5">
        <v>21</v>
      </c>
      <c r="G67" s="6">
        <f>IF(F67&lt;8,,IF(F67&lt;8,,SUM(7.86*(POWER((F67-8),1.1)))))</f>
        <v>132.0566371193854</v>
      </c>
      <c r="H67" s="5">
        <v>9.38</v>
      </c>
      <c r="I67" s="6">
        <f>IF(H67&lt;0.1,,IF(H67&gt;13,,SUM(46.0849*(POWER((13-H67),1.81)))))</f>
        <v>472.9564603741029</v>
      </c>
      <c r="J67" s="7">
        <v>0</v>
      </c>
      <c r="K67" s="6">
        <f>IF(J67&lt;75,,IF(J67&lt;75,,SUM(1.84523*(POWER((J67-75),1.348)))))</f>
        <v>0</v>
      </c>
      <c r="L67" s="8">
        <v>320</v>
      </c>
      <c r="M67" s="6">
        <f>IF(L67&lt;210,,IF(L67&lt;210,,SUM(0.188807*(POWER((L67-210),1.41)))))</f>
        <v>142.68613616949048</v>
      </c>
      <c r="N67" s="36">
        <v>2</v>
      </c>
      <c r="O67" s="26" t="s">
        <v>11</v>
      </c>
      <c r="P67" s="27" t="s">
        <v>331</v>
      </c>
      <c r="Q67" s="6">
        <f>IF(AND(N67&gt;0.55,N67&lt;4.14),ROUNDDOWN(0.19889*POWER((185-(N67*60+P67)),1.88),0),"0")</f>
        <v>347</v>
      </c>
      <c r="R67" s="10">
        <f>SUM(E67,G67,I67,K67,M67,Q67)</f>
        <v>1094.6992336629787</v>
      </c>
    </row>
    <row r="68" spans="1:18" ht="12.75">
      <c r="A68" s="15"/>
      <c r="B68" s="29" t="s">
        <v>174</v>
      </c>
      <c r="C68" s="29" t="s">
        <v>165</v>
      </c>
      <c r="D68" s="5">
        <v>0</v>
      </c>
      <c r="E68" s="6">
        <f>IF(D68&lt;1.5,,IF(D68&lt;1.5,,SUM(56.0211*(POWER((D68-1.5),1.05)))))</f>
        <v>0</v>
      </c>
      <c r="F68" s="5">
        <v>28</v>
      </c>
      <c r="G68" s="6">
        <f>IF(F68&lt;8,,IF(F68&lt;8,,SUM(7.86*(POWER((F68-8),1.1)))))</f>
        <v>212.10726365428422</v>
      </c>
      <c r="H68" s="5">
        <v>9.18</v>
      </c>
      <c r="I68" s="6">
        <f>IF(H68&lt;0.1,,IF(H68&gt;13,,SUM(46.0849*(POWER((13-H68),1.81)))))</f>
        <v>521.3067356071506</v>
      </c>
      <c r="J68" s="7">
        <v>0</v>
      </c>
      <c r="K68" s="6">
        <f>IF(J68&lt;75,,IF(J68&lt;75,,SUM(1.84523*(POWER((J68-75),1.348)))))</f>
        <v>0</v>
      </c>
      <c r="L68" s="8">
        <v>393</v>
      </c>
      <c r="M68" s="6">
        <f>IF(L68&lt;210,,IF(L68&lt;210,,SUM(0.188807*(POWER((L68-210),1.41)))))</f>
        <v>292.4651533765525</v>
      </c>
      <c r="N68" s="36">
        <v>2</v>
      </c>
      <c r="O68" s="26" t="s">
        <v>11</v>
      </c>
      <c r="P68" s="27" t="s">
        <v>332</v>
      </c>
      <c r="Q68" s="6">
        <f>IF(AND(N68&gt;0.55,N68&lt;4.14),ROUNDDOWN(0.19889*POWER((185-(N68*60+P68)),1.88),0),"0")</f>
        <v>414</v>
      </c>
      <c r="R68" s="10">
        <f>SUM(E68,G68,I68,K68,M68,Q68)</f>
        <v>1439.8791526379873</v>
      </c>
    </row>
    <row r="69" spans="1:18" ht="12.75">
      <c r="A69" s="15"/>
      <c r="B69" s="29"/>
      <c r="C69" s="29"/>
      <c r="D69" s="5"/>
      <c r="E69" s="6"/>
      <c r="F69" s="5"/>
      <c r="G69" s="6"/>
      <c r="H69" s="5"/>
      <c r="I69" s="6"/>
      <c r="J69" s="7"/>
      <c r="K69" s="6"/>
      <c r="L69" s="8"/>
      <c r="M69" s="6"/>
      <c r="N69" s="36"/>
      <c r="O69" s="26"/>
      <c r="P69" s="27"/>
      <c r="Q69" s="6"/>
      <c r="R69" s="10">
        <f>R64+R65+R66+R67</f>
        <v>3879.30246948755</v>
      </c>
    </row>
    <row r="70" spans="14:16" ht="12.75">
      <c r="N70" s="36"/>
      <c r="O70"/>
      <c r="P70"/>
    </row>
    <row r="71" spans="1:18" ht="12.75">
      <c r="A71" s="15"/>
      <c r="B71" s="29" t="s">
        <v>232</v>
      </c>
      <c r="C71" s="29" t="s">
        <v>228</v>
      </c>
      <c r="D71" s="5">
        <v>0</v>
      </c>
      <c r="E71" s="6">
        <f>IF(D71&lt;1.5,,IF(D71&lt;1.5,,SUM(56.0211*(POWER((D71-1.5),1.05)))))</f>
        <v>0</v>
      </c>
      <c r="F71" s="5">
        <v>24</v>
      </c>
      <c r="G71" s="6">
        <f>IF(F71&lt;8,,IF(F71&lt;8,,SUM(7.86*(POWER((F71-8),1.1)))))</f>
        <v>165.9413148587992</v>
      </c>
      <c r="H71" s="5">
        <v>9.59</v>
      </c>
      <c r="I71" s="6">
        <f>IF(H71&lt;0.1,,IF(H71&gt;13,,SUM(46.0849*(POWER((13-H71),1.81)))))</f>
        <v>424.4671403164393</v>
      </c>
      <c r="J71" s="7">
        <v>120</v>
      </c>
      <c r="K71" s="6">
        <f>IF(J71&lt;75,,IF(J71&lt;75,,SUM(1.84523*(POWER((J71-75),1.348)))))</f>
        <v>312.306465579754</v>
      </c>
      <c r="L71" s="8">
        <v>0</v>
      </c>
      <c r="M71" s="6">
        <f>IF(L71&lt;210,,IF(L71&lt;210,,SUM(0.188807*(POWER((L71-210),1.41)))))</f>
        <v>0</v>
      </c>
      <c r="N71" s="36">
        <v>2</v>
      </c>
      <c r="O71" s="26" t="s">
        <v>11</v>
      </c>
      <c r="P71" s="27" t="s">
        <v>339</v>
      </c>
      <c r="Q71" s="6">
        <f>IF(AND(N71&gt;0.55,N71&lt;4.14),ROUNDDOWN(0.19889*POWER((185-(N71*60+P71)),1.88),0),"0")</f>
        <v>297</v>
      </c>
      <c r="R71" s="10">
        <f>SUM(E71,G71,I71,K71,M71,Q71)</f>
        <v>1199.7149207549924</v>
      </c>
    </row>
    <row r="72" spans="1:18" ht="12.75">
      <c r="A72" s="15"/>
      <c r="B72" s="29" t="s">
        <v>233</v>
      </c>
      <c r="C72" s="29" t="s">
        <v>228</v>
      </c>
      <c r="D72" s="5">
        <v>0</v>
      </c>
      <c r="E72" s="6">
        <f>IF(D72&lt;1.5,,IF(D72&lt;1.5,,SUM(56.0211*(POWER((D72-1.5),1.05)))))</f>
        <v>0</v>
      </c>
      <c r="F72" s="5">
        <v>31</v>
      </c>
      <c r="G72" s="6">
        <f>IF(F72&lt;8,,IF(F72&lt;8,,SUM(7.86*(POWER((F72-8),1.1)))))</f>
        <v>247.35640800370203</v>
      </c>
      <c r="H72" s="5">
        <v>9.62</v>
      </c>
      <c r="I72" s="6">
        <f>IF(H72&lt;0.1,,IF(H72&gt;13,,SUM(46.0849*(POWER((13-H72),1.81)))))</f>
        <v>417.7321266353656</v>
      </c>
      <c r="J72" s="7">
        <v>130</v>
      </c>
      <c r="K72" s="6">
        <f>IF(J72&lt;75,,IF(J72&lt;75,,SUM(1.84523*(POWER((J72-75),1.348)))))</f>
        <v>409.31665113934156</v>
      </c>
      <c r="L72" s="8">
        <v>0</v>
      </c>
      <c r="M72" s="6">
        <f>IF(L72&lt;210,,IF(L72&lt;210,,SUM(0.188807*(POWER((L72-210),1.41)))))</f>
        <v>0</v>
      </c>
      <c r="N72" s="36"/>
      <c r="O72" s="26" t="s">
        <v>11</v>
      </c>
      <c r="P72" s="27"/>
      <c r="Q72" s="6" t="str">
        <f>IF(AND(N72&gt;0.55,N72&lt;4.14),ROUNDDOWN(0.19889*POWER((185-(N72*60+P72)),1.88),0),"0")</f>
        <v>0</v>
      </c>
      <c r="R72" s="10">
        <f>SUM(E72,G72,I72,K72,M72,Q72)</f>
        <v>1074.405185778409</v>
      </c>
    </row>
    <row r="73" spans="1:18" ht="12.75">
      <c r="A73" s="15">
        <v>10</v>
      </c>
      <c r="B73" s="29" t="s">
        <v>234</v>
      </c>
      <c r="C73" s="29" t="s">
        <v>228</v>
      </c>
      <c r="D73" s="5">
        <v>0</v>
      </c>
      <c r="E73" s="6">
        <f>IF(D73&lt;1.5,,IF(D73&lt;1.5,,SUM(56.0211*(POWER((D73-1.5),1.05)))))</f>
        <v>0</v>
      </c>
      <c r="F73" s="5">
        <v>18</v>
      </c>
      <c r="G73" s="6">
        <f>IF(F73&lt;8,,IF(F73&lt;8,,SUM(7.86*(POWER((F73-8),1.1)))))</f>
        <v>98.95153736702161</v>
      </c>
      <c r="H73" s="5">
        <v>10.14</v>
      </c>
      <c r="I73" s="6">
        <f>IF(H73&lt;0.1,,IF(H73&gt;13,,SUM(46.0849*(POWER((13-H73),1.81)))))</f>
        <v>308.7316609623626</v>
      </c>
      <c r="J73" s="7">
        <v>0</v>
      </c>
      <c r="K73" s="6">
        <f>IF(J73&lt;75,,IF(J73&lt;75,,SUM(1.84523*(POWER((J73-75),1.348)))))</f>
        <v>0</v>
      </c>
      <c r="L73" s="7">
        <v>308</v>
      </c>
      <c r="M73" s="6">
        <f>IF(L73&lt;210,,IF(L73&lt;210,,SUM(0.188807*(POWER((L73-210),1.41)))))</f>
        <v>121.2402598235447</v>
      </c>
      <c r="N73" s="36">
        <v>2</v>
      </c>
      <c r="O73" s="26" t="s">
        <v>11</v>
      </c>
      <c r="P73" s="27" t="s">
        <v>340</v>
      </c>
      <c r="Q73" s="6">
        <f>IF(AND(N73&gt;0.55,N73&lt;4.14),ROUNDDOWN(0.19889*POWER((185-(N73*60+P73)),1.88),0),"0")</f>
        <v>329</v>
      </c>
      <c r="R73" s="10">
        <f>SUM(E73,G73,I73,K73,M73,Q73)</f>
        <v>857.9234581529289</v>
      </c>
    </row>
    <row r="74" spans="1:18" ht="12.75">
      <c r="A74" s="15"/>
      <c r="B74" s="29" t="s">
        <v>235</v>
      </c>
      <c r="C74" s="29" t="s">
        <v>228</v>
      </c>
      <c r="D74" s="5">
        <v>0</v>
      </c>
      <c r="E74" s="6">
        <f>IF(D74&lt;1.5,,IF(D74&lt;1.5,,SUM(56.0211*(POWER((D74-1.5),1.05)))))</f>
        <v>0</v>
      </c>
      <c r="F74" s="5">
        <v>20</v>
      </c>
      <c r="G74" s="6">
        <f>IF(F74&lt;8,,IF(F74&lt;8,,SUM(7.86*(POWER((F74-8),1.1)))))</f>
        <v>120.92662070803648</v>
      </c>
      <c r="H74" s="5">
        <v>10.8</v>
      </c>
      <c r="I74" s="6">
        <f>IF(H74&lt;0.1,,IF(H74&gt;13,,SUM(46.0849*(POWER((13-H74),1.81)))))</f>
        <v>192.01877809031788</v>
      </c>
      <c r="J74" s="7">
        <v>0</v>
      </c>
      <c r="K74" s="6">
        <f>IF(J74&lt;75,,IF(J74&lt;75,,SUM(1.84523*(POWER((J74-75),1.348)))))</f>
        <v>0</v>
      </c>
      <c r="L74" s="7">
        <v>245</v>
      </c>
      <c r="M74" s="6">
        <f>IF(L74&lt;210,,IF(L74&lt;210,,SUM(0.188807*(POWER((L74-210),1.41)))))</f>
        <v>28.38925751264877</v>
      </c>
      <c r="N74" s="36">
        <v>2</v>
      </c>
      <c r="O74" s="26" t="s">
        <v>11</v>
      </c>
      <c r="P74" s="27" t="s">
        <v>341</v>
      </c>
      <c r="Q74" s="6">
        <f>IF(AND(N74&gt;0.55,N74&lt;4.14),ROUNDDOWN(0.19889*POWER((185-(N74*60+P74)),1.88),0),"0")</f>
        <v>112</v>
      </c>
      <c r="R74" s="10">
        <f>SUM(E74,G74,I74,K74,M74,Q74)</f>
        <v>453.33465631100313</v>
      </c>
    </row>
    <row r="75" spans="1:18" ht="12.75">
      <c r="A75" s="15"/>
      <c r="B75" s="29"/>
      <c r="C75" s="29"/>
      <c r="D75" s="5"/>
      <c r="E75" s="6">
        <f>IF(D75&lt;1.5,,IF(D75&lt;1.5,,SUM(56.0211*(POWER((D75-1.5),1.05)))))</f>
        <v>0</v>
      </c>
      <c r="F75" s="5"/>
      <c r="G75" s="6">
        <f>IF(F75&lt;8,,IF(F75&lt;8,,SUM(7.86*(POWER((F75-8),1.1)))))</f>
        <v>0</v>
      </c>
      <c r="H75" s="5"/>
      <c r="I75" s="6">
        <f>IF(H75&lt;0.1,,IF(H75&gt;13,,SUM(46.0849*(POWER((13-H75),1.81)))))</f>
        <v>0</v>
      </c>
      <c r="J75" s="7"/>
      <c r="K75" s="6">
        <f>IF(J75&lt;75,,IF(J75&lt;75,,SUM(1.84523*(POWER((J75-75),1.348)))))</f>
        <v>0</v>
      </c>
      <c r="L75" s="8"/>
      <c r="M75" s="6">
        <f>IF(L75&lt;210,,IF(L75&lt;210,,SUM(0.188807*(POWER((L75-210),1.41)))))</f>
        <v>0</v>
      </c>
      <c r="N75" s="36"/>
      <c r="O75" s="26" t="s">
        <v>11</v>
      </c>
      <c r="P75" s="27"/>
      <c r="Q75" s="6" t="str">
        <f>IF(AND(N75&gt;0.55,N75&lt;4.14),ROUNDDOWN(0.19889*POWER((185-(N75*60+P75)),1.88),0),"0")</f>
        <v>0</v>
      </c>
      <c r="R75" s="10">
        <f>SUM(E75,G75,I75,K75,M75,Q75)</f>
        <v>0</v>
      </c>
    </row>
    <row r="76" spans="1:18" ht="12.75">
      <c r="A76" s="15"/>
      <c r="B76" s="29"/>
      <c r="C76" s="29"/>
      <c r="D76" s="5"/>
      <c r="E76" s="6"/>
      <c r="F76" s="5"/>
      <c r="G76" s="6"/>
      <c r="H76" s="5"/>
      <c r="I76" s="6"/>
      <c r="J76" s="7"/>
      <c r="K76" s="6"/>
      <c r="L76" s="8"/>
      <c r="M76" s="6"/>
      <c r="N76" s="36"/>
      <c r="O76" s="26"/>
      <c r="P76" s="27"/>
      <c r="Q76" s="6"/>
      <c r="R76" s="10">
        <f>R71+R72+R73+R74</f>
        <v>3585.3782209973338</v>
      </c>
    </row>
    <row r="77" spans="14:16" ht="12.75">
      <c r="N77" s="36"/>
      <c r="O77"/>
      <c r="P77"/>
    </row>
    <row r="78" spans="1:18" ht="12.75">
      <c r="A78" s="15"/>
      <c r="B78" s="29" t="s">
        <v>264</v>
      </c>
      <c r="C78" s="29" t="s">
        <v>250</v>
      </c>
      <c r="D78" s="5">
        <v>0</v>
      </c>
      <c r="E78" s="6">
        <f>IF(D78&lt;1.5,,IF(D78&lt;1.5,,SUM(56.0211*(POWER((D78-1.5),1.05)))))</f>
        <v>0</v>
      </c>
      <c r="F78" s="5">
        <v>28</v>
      </c>
      <c r="G78" s="6">
        <f>IF(F78&lt;8,,IF(F78&lt;8,,SUM(7.86*(POWER((F78-8),1.1)))))</f>
        <v>212.10726365428422</v>
      </c>
      <c r="H78" s="5">
        <v>9.36</v>
      </c>
      <c r="I78" s="6">
        <f>IF(H78&lt;0.1,,IF(H78&gt;13,,SUM(46.0849*(POWER((13-H78),1.81)))))</f>
        <v>477.6966040083639</v>
      </c>
      <c r="J78" s="7">
        <v>120</v>
      </c>
      <c r="K78" s="6">
        <f>IF(J78&lt;75,,IF(J78&lt;75,,SUM(1.84523*(POWER((J78-75),1.348)))))</f>
        <v>312.306465579754</v>
      </c>
      <c r="L78" s="8">
        <v>0</v>
      </c>
      <c r="M78" s="6">
        <f>IF(L78&lt;210,,IF(L78&lt;210,,SUM(0.188807*(POWER((L78-210),1.41)))))</f>
        <v>0</v>
      </c>
      <c r="N78" s="36">
        <v>2</v>
      </c>
      <c r="O78" s="26" t="s">
        <v>11</v>
      </c>
      <c r="P78" s="27" t="s">
        <v>346</v>
      </c>
      <c r="Q78" s="6">
        <f>IF(AND(N78&gt;0.55,N78&lt;4.14),ROUNDDOWN(0.19889*POWER((185-(N78*60+P78)),1.88),0),"0")</f>
        <v>318</v>
      </c>
      <c r="R78" s="10">
        <f>SUM(E78,G78,I78,K78,M78,Q78)</f>
        <v>1320.1103332424022</v>
      </c>
    </row>
    <row r="79" spans="1:18" ht="12.75">
      <c r="A79" s="15"/>
      <c r="B79" s="29" t="s">
        <v>260</v>
      </c>
      <c r="C79" s="29" t="s">
        <v>250</v>
      </c>
      <c r="D79" s="5">
        <v>0</v>
      </c>
      <c r="E79" s="6">
        <f>IF(D79&lt;1.5,,IF(D79&lt;1.5,,SUM(56.0211*(POWER((D79-1.5),1.05)))))</f>
        <v>0</v>
      </c>
      <c r="F79" s="5">
        <v>27</v>
      </c>
      <c r="G79" s="6">
        <f>IF(F79&lt;8,,IF(F79&lt;8,,SUM(7.86*(POWER((F79-8),1.1)))))</f>
        <v>200.47097707468077</v>
      </c>
      <c r="H79" s="5">
        <v>10.54</v>
      </c>
      <c r="I79" s="6">
        <f>IF(H79&lt;0.1,,IF(H79&gt;13,,SUM(46.0849*(POWER((13-H79),1.81)))))</f>
        <v>235.0450953730191</v>
      </c>
      <c r="J79" s="7">
        <v>0</v>
      </c>
      <c r="K79" s="6">
        <f>IF(J79&lt;75,,IF(J79&lt;75,,SUM(1.84523*(POWER((J79-75),1.348)))))</f>
        <v>0</v>
      </c>
      <c r="L79" s="7">
        <v>303</v>
      </c>
      <c r="M79" s="6">
        <f>IF(L79&lt;210,,IF(L79&lt;210,,SUM(0.188807*(POWER((L79-210),1.41)))))</f>
        <v>112.61054210024795</v>
      </c>
      <c r="N79" s="36">
        <v>2</v>
      </c>
      <c r="O79" s="26" t="s">
        <v>11</v>
      </c>
      <c r="P79" s="27" t="s">
        <v>342</v>
      </c>
      <c r="Q79" s="6">
        <f>IF(AND(N79&gt;0.55,N79&lt;4.14),ROUNDDOWN(0.19889*POWER((185-(N79*60+P79)),1.88),0),"0")</f>
        <v>344</v>
      </c>
      <c r="R79" s="10">
        <f>SUM(E79,G79,I79,K79,M79,Q79)</f>
        <v>892.1266145479478</v>
      </c>
    </row>
    <row r="80" spans="1:18" ht="12.75">
      <c r="A80" s="15">
        <v>11</v>
      </c>
      <c r="B80" s="29" t="s">
        <v>263</v>
      </c>
      <c r="C80" s="29" t="s">
        <v>250</v>
      </c>
      <c r="D80" s="5">
        <v>0</v>
      </c>
      <c r="E80" s="6">
        <f>IF(D80&lt;1.5,,IF(D80&lt;1.5,,SUM(56.0211*(POWER((D80-1.5),1.05)))))</f>
        <v>0</v>
      </c>
      <c r="F80" s="5">
        <v>28</v>
      </c>
      <c r="G80" s="6">
        <f>IF(F80&lt;8,,IF(F80&lt;8,,SUM(7.86*(POWER((F80-8),1.1)))))</f>
        <v>212.10726365428422</v>
      </c>
      <c r="H80" s="5">
        <v>11.02</v>
      </c>
      <c r="I80" s="6">
        <f>IF(H80&lt;0.1,,IF(H80&gt;13,,SUM(46.0849*(POWER((13-H80),1.81)))))</f>
        <v>158.68016515619257</v>
      </c>
      <c r="J80" s="7">
        <v>0</v>
      </c>
      <c r="K80" s="6">
        <f>IF(J80&lt;75,,IF(J80&lt;75,,SUM(1.84523*(POWER((J80-75),1.348)))))</f>
        <v>0</v>
      </c>
      <c r="L80" s="8">
        <v>279</v>
      </c>
      <c r="M80" s="6">
        <f>IF(L80&lt;210,,IF(L80&lt;210,,SUM(0.188807*(POWER((L80-210),1.41)))))</f>
        <v>73.92567686459297</v>
      </c>
      <c r="N80" s="36">
        <v>2</v>
      </c>
      <c r="O80" s="26" t="s">
        <v>11</v>
      </c>
      <c r="P80" s="27" t="s">
        <v>345</v>
      </c>
      <c r="Q80" s="6">
        <f>IF(AND(N80&gt;0.55,N80&lt;4.14),ROUNDDOWN(0.19889*POWER((185-(N80*60+P80)),1.88),0),"0")</f>
        <v>17</v>
      </c>
      <c r="R80" s="10">
        <f>SUM(E80,G80,I80,K80,M80,Q80)</f>
        <v>461.71310567506976</v>
      </c>
    </row>
    <row r="81" spans="1:18" ht="12.75">
      <c r="A81" s="15"/>
      <c r="B81" s="29" t="s">
        <v>261</v>
      </c>
      <c r="C81" s="29" t="s">
        <v>250</v>
      </c>
      <c r="D81" s="5">
        <v>0</v>
      </c>
      <c r="E81" s="6">
        <f>IF(D81&lt;1.5,,IF(D81&lt;1.5,,SUM(56.0211*(POWER((D81-1.5),1.05)))))</f>
        <v>0</v>
      </c>
      <c r="F81" s="5">
        <v>19</v>
      </c>
      <c r="G81" s="6">
        <f>IF(F81&lt;8,,IF(F81&lt;8,,SUM(7.86*(POWER((F81-8),1.1)))))</f>
        <v>109.88907045106879</v>
      </c>
      <c r="H81" s="5">
        <v>10.44</v>
      </c>
      <c r="I81" s="6">
        <f>IF(H81&lt;0.1,,IF(H81&gt;13,,SUM(46.0849*(POWER((13-H81),1.81)))))</f>
        <v>252.62305724179788</v>
      </c>
      <c r="J81" s="7">
        <v>0</v>
      </c>
      <c r="K81" s="6">
        <f>IF(J81&lt;75,,IF(J81&lt;75,,SUM(1.84523*(POWER((J81-75),1.348)))))</f>
        <v>0</v>
      </c>
      <c r="L81" s="7">
        <v>0</v>
      </c>
      <c r="M81" s="6">
        <f>IF(L81&lt;210,,IF(L81&lt;210,,SUM(0.188807*(POWER((L81-210),1.41)))))</f>
        <v>0</v>
      </c>
      <c r="N81" s="36">
        <v>3</v>
      </c>
      <c r="O81" s="26" t="s">
        <v>11</v>
      </c>
      <c r="P81" s="27" t="s">
        <v>343</v>
      </c>
      <c r="Q81" s="6">
        <v>0</v>
      </c>
      <c r="R81" s="10">
        <f>SUM(E81,G81,I81,K81,M81,Q81)</f>
        <v>362.51212769286667</v>
      </c>
    </row>
    <row r="82" spans="1:18" ht="12.75">
      <c r="A82" s="15"/>
      <c r="B82" s="29" t="s">
        <v>262</v>
      </c>
      <c r="C82" s="29" t="s">
        <v>250</v>
      </c>
      <c r="D82" s="5">
        <v>0</v>
      </c>
      <c r="E82" s="6">
        <f>IF(D82&lt;1.5,,IF(D82&lt;1.5,,SUM(56.0211*(POWER((D82-1.5),1.05)))))</f>
        <v>0</v>
      </c>
      <c r="F82" s="5">
        <v>15</v>
      </c>
      <c r="G82" s="6">
        <f>IF(F82&lt;8,,IF(F82&lt;8,,SUM(7.86*(POWER((F82-8),1.1)))))</f>
        <v>66.83906870302948</v>
      </c>
      <c r="H82" s="5">
        <v>10.94</v>
      </c>
      <c r="I82" s="6">
        <f>IF(H82&lt;0.1,,IF(H82&gt;13,,SUM(46.0849*(POWER((13-H82),1.81)))))</f>
        <v>170.4740654592618</v>
      </c>
      <c r="J82" s="8">
        <v>0</v>
      </c>
      <c r="K82" s="6">
        <f>IF(J82&lt;75,,IF(J82&lt;75,,SUM(1.84523*(POWER((J82-75),1.348)))))</f>
        <v>0</v>
      </c>
      <c r="L82" s="8">
        <v>249</v>
      </c>
      <c r="M82" s="6">
        <f>IF(L82&lt;210,,IF(L82&lt;210,,SUM(0.188807*(POWER((L82-210),1.41)))))</f>
        <v>33.068857264803405</v>
      </c>
      <c r="N82" s="36">
        <v>2</v>
      </c>
      <c r="O82" s="26" t="s">
        <v>11</v>
      </c>
      <c r="P82" s="27" t="s">
        <v>344</v>
      </c>
      <c r="Q82" s="6">
        <f>IF(AND(N82&gt;0.55,N82&lt;4.14),ROUNDDOWN(0.19889*POWER((185-(N82*60+P82)),1.88),0),"0")</f>
        <v>12</v>
      </c>
      <c r="R82" s="10">
        <f>SUM(E82,G82,I82,K82,M82,Q82)</f>
        <v>282.3819914270947</v>
      </c>
    </row>
    <row r="83" spans="1:18" ht="12.75">
      <c r="A83" s="15"/>
      <c r="B83" s="29"/>
      <c r="C83" s="29"/>
      <c r="D83" s="5"/>
      <c r="E83" s="6"/>
      <c r="F83" s="5"/>
      <c r="G83" s="6"/>
      <c r="H83" s="5"/>
      <c r="I83" s="6"/>
      <c r="J83" s="7"/>
      <c r="K83" s="6"/>
      <c r="L83" s="8"/>
      <c r="M83" s="6"/>
      <c r="N83" s="36"/>
      <c r="O83" s="26"/>
      <c r="P83" s="27"/>
      <c r="Q83" s="6"/>
      <c r="R83" s="10">
        <f>R78+R79+R80+R81</f>
        <v>3036.4621811582865</v>
      </c>
    </row>
    <row r="84" spans="14:16" ht="12.75">
      <c r="N84" s="36"/>
      <c r="O84"/>
      <c r="P84"/>
    </row>
    <row r="85" spans="1:18" ht="12.75">
      <c r="A85" s="15"/>
      <c r="B85" s="29" t="s">
        <v>92</v>
      </c>
      <c r="C85" s="29" t="s">
        <v>87</v>
      </c>
      <c r="D85" s="5">
        <v>0</v>
      </c>
      <c r="E85" s="6">
        <f>IF(D85&lt;1.5,,IF(D85&lt;1.5,,SUM(56.0211*(POWER((D85-1.5),1.05)))))</f>
        <v>0</v>
      </c>
      <c r="F85" s="14">
        <v>25</v>
      </c>
      <c r="G85" s="6">
        <f>IF(F85&lt;8,,IF(F85&lt;8,,SUM(7.86*(POWER((F85-8),1.1)))))</f>
        <v>177.384782398604</v>
      </c>
      <c r="H85" s="5">
        <v>10.03</v>
      </c>
      <c r="I85" s="6">
        <f>IF(H85&lt;0.1,,IF(H85&gt;13,,SUM(46.0849*(POWER((13-H85),1.81)))))</f>
        <v>330.5581145582413</v>
      </c>
      <c r="J85" s="7">
        <v>0</v>
      </c>
      <c r="K85" s="6">
        <f>IF(J85&lt;75,,IF(J85&lt;75,,SUM(1.84523*(POWER((J85-75),1.348)))))</f>
        <v>0</v>
      </c>
      <c r="L85" s="7">
        <v>333</v>
      </c>
      <c r="M85" s="6">
        <f>IF(L85&lt;210,,IF(L85&lt;210,,SUM(0.188807*(POWER((L85-210),1.41)))))</f>
        <v>167.02608392506687</v>
      </c>
      <c r="N85" s="36">
        <v>2</v>
      </c>
      <c r="O85" s="26" t="s">
        <v>11</v>
      </c>
      <c r="P85" s="27" t="s">
        <v>312</v>
      </c>
      <c r="Q85" s="6">
        <f>IF(AND(N85&gt;0.55,N85&lt;4.14),ROUNDDOWN(0.19889*POWER((185-(N85*60+P85)),1.88),0),"0")</f>
        <v>164</v>
      </c>
      <c r="R85" s="10">
        <f>SUM(E85,G85,I85,K85,M85,Q85)</f>
        <v>838.9689808819121</v>
      </c>
    </row>
    <row r="86" spans="1:18" ht="12.75">
      <c r="A86" s="15"/>
      <c r="B86" s="29" t="s">
        <v>88</v>
      </c>
      <c r="C86" s="29" t="s">
        <v>87</v>
      </c>
      <c r="D86" s="5">
        <v>0</v>
      </c>
      <c r="E86" s="6">
        <f>IF(D86&lt;1.5,,IF(D86&lt;1.5,,SUM(56.0211*(POWER((D86-1.5),1.05)))))</f>
        <v>0</v>
      </c>
      <c r="F86" s="5">
        <v>30</v>
      </c>
      <c r="G86" s="6">
        <f>IF(F86&lt;8,,IF(F86&lt;8,,SUM(7.86*(POWER((F86-8),1.1)))))</f>
        <v>235.55237906447334</v>
      </c>
      <c r="H86" s="5">
        <v>11.06</v>
      </c>
      <c r="I86" s="6">
        <f>IF(H86&lt;0.1,,IF(H86&gt;13,,SUM(46.0849*(POWER((13-H86),1.81)))))</f>
        <v>152.92545475029004</v>
      </c>
      <c r="J86" s="7">
        <v>120</v>
      </c>
      <c r="K86" s="6">
        <f>IF(J86&lt;75,,IF(J86&lt;75,,SUM(1.84523*(POWER((J86-75),1.348)))))</f>
        <v>312.306465579754</v>
      </c>
      <c r="L86" s="8">
        <v>0</v>
      </c>
      <c r="M86" s="6">
        <f>IF(L86&lt;210,,IF(L86&lt;210,,SUM(0.188807*(POWER((L86-210),1.41)))))</f>
        <v>0</v>
      </c>
      <c r="N86" s="36"/>
      <c r="O86" s="26" t="s">
        <v>11</v>
      </c>
      <c r="P86" s="27"/>
      <c r="Q86" s="6" t="str">
        <f>IF(AND(N86&gt;0.55,N86&lt;4.14),ROUNDDOWN(0.19889*POWER((185-(N86*60+P86)),1.88),0),"0")</f>
        <v>0</v>
      </c>
      <c r="R86" s="10">
        <f>SUM(E86,G86,I86,K86,M86,Q86)</f>
        <v>700.7842993945173</v>
      </c>
    </row>
    <row r="87" spans="1:18" ht="12.75">
      <c r="A87" s="15">
        <v>12</v>
      </c>
      <c r="B87" s="30" t="s">
        <v>90</v>
      </c>
      <c r="C87" s="29" t="s">
        <v>87</v>
      </c>
      <c r="D87" s="5">
        <v>0</v>
      </c>
      <c r="E87" s="6">
        <f>IF(D87&lt;1.5,,IF(D87&lt;1.5,,SUM(56.0211*(POWER((D87-1.5),1.05)))))</f>
        <v>0</v>
      </c>
      <c r="F87" s="5">
        <v>28</v>
      </c>
      <c r="G87" s="6">
        <f>IF(F87&lt;8,,IF(F87&lt;8,,SUM(7.86*(POWER((F87-8),1.1)))))</f>
        <v>212.10726365428422</v>
      </c>
      <c r="H87" s="5">
        <v>10.57</v>
      </c>
      <c r="I87" s="6">
        <f>IF(H87&lt;0.1,,IF(H87&gt;13,,SUM(46.0849*(POWER((13-H87),1.81)))))</f>
        <v>229.88254931626585</v>
      </c>
      <c r="J87" s="7">
        <v>110</v>
      </c>
      <c r="K87" s="6">
        <f>IF(J87&lt;75,,IF(J87&lt;75,,SUM(1.84523*(POWER((J87-75),1.348)))))</f>
        <v>222.5636477175478</v>
      </c>
      <c r="L87" s="7">
        <v>0</v>
      </c>
      <c r="M87" s="6">
        <f>IF(L87&lt;210,,IF(L87&lt;210,,SUM(0.188807*(POWER((L87-210),1.41)))))</f>
        <v>0</v>
      </c>
      <c r="N87" s="36"/>
      <c r="O87" s="26" t="s">
        <v>11</v>
      </c>
      <c r="P87" s="27"/>
      <c r="Q87" s="6" t="str">
        <f>IF(AND(N87&gt;0.55,N87&lt;4.14),ROUNDDOWN(0.19889*POWER((185-(N87*60+P87)),1.88),0),"0")</f>
        <v>0</v>
      </c>
      <c r="R87" s="10">
        <f>SUM(E87,G87,I87,K87,M87,Q87)</f>
        <v>664.5534606880979</v>
      </c>
    </row>
    <row r="88" spans="1:18" ht="12.75">
      <c r="A88" s="15"/>
      <c r="B88" s="29" t="s">
        <v>91</v>
      </c>
      <c r="C88" s="29" t="s">
        <v>87</v>
      </c>
      <c r="D88" s="5">
        <v>0</v>
      </c>
      <c r="E88" s="6">
        <f>IF(D88&lt;1.5,,IF(D88&lt;1.5,,SUM(56.0211*(POWER((D88-1.5),1.05)))))</f>
        <v>0</v>
      </c>
      <c r="F88" s="5">
        <v>20</v>
      </c>
      <c r="G88" s="6">
        <f>IF(F88&lt;8,,IF(F88&lt;8,,SUM(7.86*(POWER((F88-8),1.1)))))</f>
        <v>120.92662070803648</v>
      </c>
      <c r="H88" s="5">
        <v>10.48</v>
      </c>
      <c r="I88" s="6">
        <f>IF(H88&lt;0.1,,IF(H88&gt;13,,SUM(46.0849*(POWER((13-H88),1.81)))))</f>
        <v>245.52381761662048</v>
      </c>
      <c r="J88" s="7">
        <v>0</v>
      </c>
      <c r="K88" s="6">
        <f>IF(J88&lt;75,,IF(J88&lt;75,,SUM(1.84523*(POWER((J88-75),1.348)))))</f>
        <v>0</v>
      </c>
      <c r="L88" s="8">
        <v>303</v>
      </c>
      <c r="M88" s="6">
        <f>IF(L88&lt;210,,IF(L88&lt;210,,SUM(0.188807*(POWER((L88-210),1.41)))))</f>
        <v>112.61054210024795</v>
      </c>
      <c r="N88" s="36">
        <v>2</v>
      </c>
      <c r="O88" s="26" t="s">
        <v>11</v>
      </c>
      <c r="P88" s="27" t="s">
        <v>311</v>
      </c>
      <c r="Q88" s="6">
        <f>IF(AND(N88&gt;0.55,N88&lt;4.14),ROUNDDOWN(0.19889*POWER((185-(N88*60+P88)),1.88),0),"0")</f>
        <v>163</v>
      </c>
      <c r="R88" s="10">
        <f>SUM(E88,G88,I88,K88,M88,Q88)</f>
        <v>642.0609804249049</v>
      </c>
    </row>
    <row r="89" spans="1:18" ht="12.75">
      <c r="A89" s="15"/>
      <c r="B89" s="29" t="s">
        <v>89</v>
      </c>
      <c r="C89" s="29" t="s">
        <v>87</v>
      </c>
      <c r="D89" s="5">
        <v>0</v>
      </c>
      <c r="E89" s="6">
        <f>IF(D89&lt;1.5,,IF(D89&lt;1.5,,SUM(56.0211*(POWER((D89-1.5),1.05)))))</f>
        <v>0</v>
      </c>
      <c r="F89" s="5">
        <v>23</v>
      </c>
      <c r="G89" s="6">
        <f>IF(F89&lt;8,,IF(F89&lt;8,,SUM(7.86*(POWER((F89-8),1.1)))))</f>
        <v>154.56918997638655</v>
      </c>
      <c r="H89" s="5">
        <v>11.03</v>
      </c>
      <c r="I89" s="6">
        <f>IF(H89&lt;0.1,,IF(H89&gt;13,,SUM(46.0849*(POWER((13-H89),1.81)))))</f>
        <v>157.2325720577667</v>
      </c>
      <c r="J89" s="7">
        <v>110</v>
      </c>
      <c r="K89" s="6">
        <f>IF(J89&lt;75,,IF(J89&lt;75,,SUM(1.84523*(POWER((J89-75),1.348)))))</f>
        <v>222.5636477175478</v>
      </c>
      <c r="L89" s="8">
        <v>0</v>
      </c>
      <c r="M89" s="6">
        <f>IF(L89&lt;210,,IF(L89&lt;210,,SUM(0.188807*(POWER((L89-210),1.41)))))</f>
        <v>0</v>
      </c>
      <c r="N89" s="36"/>
      <c r="O89" s="26" t="s">
        <v>11</v>
      </c>
      <c r="P89" s="27"/>
      <c r="Q89" s="6" t="str">
        <f>IF(AND(N89&gt;0.55,N89&lt;4.14),ROUNDDOWN(0.19889*POWER((185-(N89*60+P89)),1.88),0),"0")</f>
        <v>0</v>
      </c>
      <c r="R89" s="10">
        <f>SUM(E89,G89,I89,K89,M89,Q89)</f>
        <v>534.3654097517011</v>
      </c>
    </row>
    <row r="90" spans="1:18" ht="12.75">
      <c r="A90" s="15"/>
      <c r="B90" s="29"/>
      <c r="C90" s="29"/>
      <c r="D90" s="5"/>
      <c r="E90" s="6"/>
      <c r="F90" s="5"/>
      <c r="G90" s="6"/>
      <c r="H90" s="5"/>
      <c r="I90" s="6"/>
      <c r="J90" s="7"/>
      <c r="K90" s="6"/>
      <c r="L90" s="8"/>
      <c r="M90" s="6"/>
      <c r="N90" s="36"/>
      <c r="O90" s="26"/>
      <c r="P90" s="27"/>
      <c r="Q90" s="6"/>
      <c r="R90" s="10">
        <f>R85+R86+R87+R88</f>
        <v>2846.367721389432</v>
      </c>
    </row>
    <row r="91" ht="12.75">
      <c r="A91" s="11"/>
    </row>
    <row r="92" spans="1:18" ht="12.75">
      <c r="A92" s="15"/>
      <c r="B92" s="29" t="s">
        <v>219</v>
      </c>
      <c r="C92" s="29" t="s">
        <v>208</v>
      </c>
      <c r="D92" s="5">
        <v>0</v>
      </c>
      <c r="E92" s="6">
        <f>IF(D92&lt;1.5,,IF(D92&lt;1.5,,SUM(56.0211*(POWER((D92-1.5),1.05)))))</f>
        <v>0</v>
      </c>
      <c r="F92" s="5">
        <v>21</v>
      </c>
      <c r="G92" s="6">
        <f>IF(F92&lt;8,,IF(F92&lt;8,,SUM(7.86*(POWER((F92-8),1.1)))))</f>
        <v>132.0566371193854</v>
      </c>
      <c r="H92" s="5">
        <v>10.18</v>
      </c>
      <c r="I92" s="6">
        <f>IF(H92&lt;0.1,,IF(H92&gt;13,,SUM(46.0849*(POWER((13-H92),1.81)))))</f>
        <v>300.96052479845054</v>
      </c>
      <c r="J92" s="7">
        <v>115</v>
      </c>
      <c r="K92" s="6">
        <f>IF(J92&lt;75,,IF(J92&lt;75,,SUM(1.84523*(POWER((J92-75),1.348)))))</f>
        <v>266.4571479827842</v>
      </c>
      <c r="L92" s="8">
        <v>0</v>
      </c>
      <c r="M92" s="6">
        <f>IF(L92&lt;210,,IF(L92&lt;210,,SUM(0.188807*(POWER((L92-210),1.41)))))</f>
        <v>0</v>
      </c>
      <c r="N92" s="36">
        <v>2</v>
      </c>
      <c r="O92" s="26" t="s">
        <v>11</v>
      </c>
      <c r="P92" s="27" t="s">
        <v>336</v>
      </c>
      <c r="Q92" s="6">
        <f>IF(AND(N92&gt;0.55,N92&lt;4.14),ROUNDDOWN(0.19889*POWER((185-(N92*60+P92)),1.88),0),"0")</f>
        <v>222</v>
      </c>
      <c r="R92" s="10">
        <f>SUM(E92,G92,I92,K92,M92,Q92)</f>
        <v>921.4743099006201</v>
      </c>
    </row>
    <row r="93" spans="1:18" ht="12.75">
      <c r="A93" s="15"/>
      <c r="B93" s="29" t="s">
        <v>222</v>
      </c>
      <c r="C93" s="29" t="s">
        <v>208</v>
      </c>
      <c r="D93" s="5">
        <v>0</v>
      </c>
      <c r="E93" s="6">
        <f>IF(D93&lt;1.5,,IF(D93&lt;1.5,,SUM(56.0211*(POWER((D93-1.5),1.05)))))</f>
        <v>0</v>
      </c>
      <c r="F93" s="5">
        <v>22</v>
      </c>
      <c r="G93" s="6">
        <f>IF(F93&lt;8,,IF(F93&lt;8,,SUM(7.86*(POWER((F93-8),1.1)))))</f>
        <v>143.27268019309415</v>
      </c>
      <c r="H93" s="5">
        <v>10.21</v>
      </c>
      <c r="I93" s="6">
        <f>IF(H93&lt;0.1,,IF(H93&gt;13,,SUM(46.0849*(POWER((13-H93),1.81)))))</f>
        <v>295.1904189293043</v>
      </c>
      <c r="J93" s="8">
        <v>0</v>
      </c>
      <c r="K93" s="6">
        <f>IF(J93&lt;75,,IF(J93&lt;75,,SUM(1.84523*(POWER((J93-75),1.348)))))</f>
        <v>0</v>
      </c>
      <c r="L93" s="8">
        <v>263</v>
      </c>
      <c r="M93" s="6">
        <f>IF(L93&lt;210,,IF(L93&lt;210,,SUM(0.188807*(POWER((L93-210),1.41)))))</f>
        <v>50.962070911635394</v>
      </c>
      <c r="N93" s="36">
        <v>2</v>
      </c>
      <c r="O93" s="26" t="s">
        <v>11</v>
      </c>
      <c r="P93" s="27" t="s">
        <v>338</v>
      </c>
      <c r="Q93" s="6">
        <f>IF(AND(N93&gt;0.55,N93&lt;4.14),ROUNDDOWN(0.19889*POWER((185-(N93*60+P93)),1.88),0),"0")</f>
        <v>295</v>
      </c>
      <c r="R93" s="10">
        <f>SUM(E93,G93,I93,K93,M93,Q93)</f>
        <v>784.425170034034</v>
      </c>
    </row>
    <row r="94" spans="1:18" ht="12.75">
      <c r="A94" s="15">
        <v>13</v>
      </c>
      <c r="B94" s="29" t="s">
        <v>221</v>
      </c>
      <c r="C94" s="29" t="s">
        <v>208</v>
      </c>
      <c r="D94" s="5">
        <v>0</v>
      </c>
      <c r="E94" s="6">
        <f>IF(D94&lt;1.5,,IF(D94&lt;1.5,,SUM(56.0211*(POWER((D94-1.5),1.05)))))</f>
        <v>0</v>
      </c>
      <c r="F94" s="5">
        <v>20</v>
      </c>
      <c r="G94" s="6">
        <f>IF(F94&lt;8,,IF(F94&lt;8,,SUM(7.86*(POWER((F94-8),1.1)))))</f>
        <v>120.92662070803648</v>
      </c>
      <c r="H94" s="5">
        <v>10.2</v>
      </c>
      <c r="I94" s="6">
        <f>IF(H94&lt;0.1,,IF(H94&gt;13,,SUM(46.0849*(POWER((13-H94),1.81)))))</f>
        <v>297.1082328053258</v>
      </c>
      <c r="J94" s="7">
        <v>0</v>
      </c>
      <c r="K94" s="6">
        <f>IF(J94&lt;75,,IF(J94&lt;75,,SUM(1.84523*(POWER((J94-75),1.348)))))</f>
        <v>0</v>
      </c>
      <c r="L94" s="7">
        <v>296</v>
      </c>
      <c r="M94" s="6">
        <f>IF(L94&lt;210,,IF(L94&lt;210,,SUM(0.188807*(POWER((L94-210),1.41)))))</f>
        <v>100.84651807573186</v>
      </c>
      <c r="N94" s="36">
        <v>2</v>
      </c>
      <c r="O94" s="26" t="s">
        <v>11</v>
      </c>
      <c r="P94" s="27" t="s">
        <v>337</v>
      </c>
      <c r="Q94" s="6">
        <f>IF(AND(N94&gt;0.55,N94&lt;4.14),ROUNDDOWN(0.19889*POWER((185-(N94*60+P94)),1.88),0),"0")</f>
        <v>149</v>
      </c>
      <c r="R94" s="10">
        <f>SUM(E94,G94,I94,K94,M94,Q94)</f>
        <v>667.8813715890942</v>
      </c>
    </row>
    <row r="95" spans="1:18" ht="12.75">
      <c r="A95" s="15"/>
      <c r="B95" s="29" t="s">
        <v>220</v>
      </c>
      <c r="C95" s="29" t="s">
        <v>208</v>
      </c>
      <c r="D95" s="5">
        <v>0</v>
      </c>
      <c r="E95" s="6">
        <f>IF(D95&lt;1.5,,IF(D95&lt;1.5,,SUM(56.0211*(POWER((D95-1.5),1.05)))))</f>
        <v>0</v>
      </c>
      <c r="F95" s="5">
        <v>20</v>
      </c>
      <c r="G95" s="6">
        <f>IF(F95&lt;8,,IF(F95&lt;8,,SUM(7.86*(POWER((F95-8),1.1)))))</f>
        <v>120.92662070803648</v>
      </c>
      <c r="H95" s="5">
        <v>11.21</v>
      </c>
      <c r="I95" s="6">
        <f>IF(H95&lt;0.1,,IF(H95&gt;13,,SUM(46.0849*(POWER((13-H95),1.81)))))</f>
        <v>132.1973153170064</v>
      </c>
      <c r="J95" s="7">
        <v>100</v>
      </c>
      <c r="K95" s="6">
        <f>IF(J95&lt;75,,IF(J95&lt;75,,SUM(1.84523*(POWER((J95-75),1.348)))))</f>
        <v>141.40788884537184</v>
      </c>
      <c r="L95" s="8">
        <v>0</v>
      </c>
      <c r="M95" s="6">
        <f>IF(L95&lt;210,,IF(L95&lt;210,,SUM(0.188807*(POWER((L95-210),1.41)))))</f>
        <v>0</v>
      </c>
      <c r="N95" s="36"/>
      <c r="O95" s="26" t="s">
        <v>11</v>
      </c>
      <c r="P95" s="27"/>
      <c r="Q95" s="6" t="str">
        <f>IF(AND(N95&gt;0.55,N95&lt;4.14),ROUNDDOWN(0.19889*POWER((185-(N95*60+P95)),1.88),0),"0")</f>
        <v>0</v>
      </c>
      <c r="R95" s="10">
        <f>SUM(E95,G95,I95,K95,M95,Q95)</f>
        <v>394.53182487041477</v>
      </c>
    </row>
    <row r="96" spans="1:18" ht="12.75">
      <c r="A96" s="15"/>
      <c r="B96" s="29"/>
      <c r="C96" s="29"/>
      <c r="D96" s="5">
        <v>0</v>
      </c>
      <c r="E96" s="6">
        <f>IF(D96&lt;1.5,,IF(D96&lt;1.5,,SUM(56.0211*(POWER((D96-1.5),1.05)))))</f>
        <v>0</v>
      </c>
      <c r="F96" s="5"/>
      <c r="G96" s="6">
        <f>IF(F96&lt;8,,IF(F96&lt;8,,SUM(7.86*(POWER((F96-8),1.1)))))</f>
        <v>0</v>
      </c>
      <c r="H96" s="5"/>
      <c r="I96" s="6">
        <f>IF(H96&lt;0.1,,IF(H96&gt;13,,SUM(46.0849*(POWER((13-H96),1.81)))))</f>
        <v>0</v>
      </c>
      <c r="J96" s="7"/>
      <c r="K96" s="6">
        <f>IF(J96&lt;75,,IF(J96&lt;75,,SUM(1.84523*(POWER((J96-75),1.348)))))</f>
        <v>0</v>
      </c>
      <c r="L96" s="8"/>
      <c r="M96" s="6">
        <f>IF(L96&lt;210,,IF(L96&lt;210,,SUM(0.188807*(POWER((L96-210),1.41)))))</f>
        <v>0</v>
      </c>
      <c r="N96" s="36"/>
      <c r="O96" s="26" t="s">
        <v>11</v>
      </c>
      <c r="P96" s="27"/>
      <c r="Q96" s="6" t="str">
        <f>IF(AND(N96&gt;0.55,N96&lt;4.14),ROUNDDOWN(0.19889*POWER((185-(N96*60+P96)),1.88),0),"0")</f>
        <v>0</v>
      </c>
      <c r="R96" s="10">
        <f>SUM(E96,G96,I96,K96,M96,Q96)</f>
        <v>0</v>
      </c>
    </row>
    <row r="97" spans="1:18" ht="12.75">
      <c r="A97" s="15"/>
      <c r="B97" s="29"/>
      <c r="C97" s="29"/>
      <c r="D97" s="5"/>
      <c r="E97" s="6"/>
      <c r="F97" s="5"/>
      <c r="G97" s="6"/>
      <c r="H97" s="5"/>
      <c r="I97" s="6"/>
      <c r="J97" s="7"/>
      <c r="K97" s="6"/>
      <c r="L97" s="8"/>
      <c r="M97" s="6"/>
      <c r="N97" s="36"/>
      <c r="O97" s="26"/>
      <c r="P97" s="27"/>
      <c r="Q97" s="6"/>
      <c r="R97" s="10">
        <f>R92+R93+R94+R95</f>
        <v>2768.312676394163</v>
      </c>
    </row>
    <row r="98" spans="14:16" ht="12.75">
      <c r="N98" s="36"/>
      <c r="O98"/>
      <c r="P98"/>
    </row>
    <row r="99" spans="1:18" ht="12.75">
      <c r="A99" s="15"/>
      <c r="B99" s="29" t="s">
        <v>192</v>
      </c>
      <c r="C99" s="29" t="s">
        <v>186</v>
      </c>
      <c r="D99" s="5">
        <v>0</v>
      </c>
      <c r="E99" s="6">
        <f>IF(D99&lt;1.5,,IF(D99&lt;1.5,,SUM(56.0211*(POWER((D99-1.5),1.05)))))</f>
        <v>0</v>
      </c>
      <c r="F99" s="5">
        <v>19</v>
      </c>
      <c r="G99" s="6">
        <f>IF(F99&lt;8,,IF(F99&lt;8,,SUM(7.86*(POWER((F99-8),1.1)))))</f>
        <v>109.88907045106879</v>
      </c>
      <c r="H99" s="5">
        <v>9.41</v>
      </c>
      <c r="I99" s="6">
        <f>IF(H99&lt;0.1,,IF(H99&gt;13,,SUM(46.0849*(POWER((13-H99),1.81)))))</f>
        <v>465.88593713368766</v>
      </c>
      <c r="J99" s="7">
        <v>0</v>
      </c>
      <c r="K99" s="6">
        <f>IF(J99&lt;75,,IF(J99&lt;75,,SUM(1.84523*(POWER((J99-75),1.348)))))</f>
        <v>0</v>
      </c>
      <c r="L99" s="7">
        <v>392</v>
      </c>
      <c r="M99" s="6">
        <f>IF(L99&lt;210,,IF(L99&lt;210,,SUM(0.188807*(POWER((L99-210),1.41)))))</f>
        <v>290.2142603840804</v>
      </c>
      <c r="N99" s="36">
        <v>2</v>
      </c>
      <c r="O99" s="26" t="s">
        <v>11</v>
      </c>
      <c r="P99" s="27" t="s">
        <v>347</v>
      </c>
      <c r="Q99" s="6">
        <f>IF(AND(N99&gt;0.55,N99&lt;4.14),ROUNDDOWN(0.19889*POWER((185-(N99*60+P99)),1.88),0),"0")</f>
        <v>298</v>
      </c>
      <c r="R99" s="10">
        <f>SUM(E99,G99,I99,K99,M99,Q99)</f>
        <v>1163.9892679688369</v>
      </c>
    </row>
    <row r="100" spans="1:18" ht="12.75">
      <c r="A100" s="15"/>
      <c r="B100" s="29"/>
      <c r="C100" s="29"/>
      <c r="D100" s="5">
        <v>0</v>
      </c>
      <c r="E100" s="6">
        <f>IF(D100&lt;1.5,,IF(D100&lt;1.5,,SUM(56.0211*(POWER((D100-1.5),1.05)))))</f>
        <v>0</v>
      </c>
      <c r="F100" s="5"/>
      <c r="G100" s="6">
        <f>IF(F100&lt;8,,IF(F100&lt;8,,SUM(7.86*(POWER((F100-8),1.1)))))</f>
        <v>0</v>
      </c>
      <c r="H100" s="5"/>
      <c r="I100" s="6">
        <f>IF(H100&lt;0.1,,IF(H100&gt;13,,SUM(46.0849*(POWER((13-H100),1.81)))))</f>
        <v>0</v>
      </c>
      <c r="J100" s="7"/>
      <c r="K100" s="6">
        <f>IF(J100&lt;75,,IF(J100&lt;75,,SUM(1.84523*(POWER((J100-75),1.348)))))</f>
        <v>0</v>
      </c>
      <c r="L100" s="8"/>
      <c r="M100" s="6">
        <f>IF(L100&lt;210,,IF(L100&lt;210,,SUM(0.188807*(POWER((L100-210),1.41)))))</f>
        <v>0</v>
      </c>
      <c r="N100" s="36"/>
      <c r="O100" s="26" t="s">
        <v>11</v>
      </c>
      <c r="P100" s="27"/>
      <c r="Q100" s="6" t="str">
        <f>IF(AND(N100&gt;0.55,N100&lt;4.14),ROUNDDOWN(0.19889*POWER((185-(N100*60+P100)),1.88),0),"0")</f>
        <v>0</v>
      </c>
      <c r="R100" s="10">
        <f>SUM(E100,G100,I100,K100,M100,Q100)</f>
        <v>0</v>
      </c>
    </row>
    <row r="101" spans="1:18" ht="12.75">
      <c r="A101" s="15">
        <v>14</v>
      </c>
      <c r="B101" s="29"/>
      <c r="C101" s="29"/>
      <c r="D101" s="5">
        <v>0</v>
      </c>
      <c r="E101" s="6">
        <f>IF(D101&lt;1.5,,IF(D101&lt;1.5,,SUM(56.0211*(POWER((D101-1.5),1.05)))))</f>
        <v>0</v>
      </c>
      <c r="F101" s="5"/>
      <c r="G101" s="6">
        <f>IF(F101&lt;8,,IF(F101&lt;8,,SUM(7.86*(POWER((F101-8),1.1)))))</f>
        <v>0</v>
      </c>
      <c r="H101" s="5"/>
      <c r="I101" s="6">
        <f>IF(H101&lt;0.1,,IF(H101&gt;13,,SUM(46.0849*(POWER((13-H101),1.81)))))</f>
        <v>0</v>
      </c>
      <c r="J101" s="7"/>
      <c r="K101" s="6">
        <f>IF(J101&lt;75,,IF(J101&lt;75,,SUM(1.84523*(POWER((J101-75),1.348)))))</f>
        <v>0</v>
      </c>
      <c r="L101" s="7"/>
      <c r="M101" s="6">
        <f>IF(L101&lt;210,,IF(L101&lt;210,,SUM(0.188807*(POWER((L101-210),1.41)))))</f>
        <v>0</v>
      </c>
      <c r="N101" s="36"/>
      <c r="O101" s="26" t="s">
        <v>11</v>
      </c>
      <c r="P101" s="27"/>
      <c r="Q101" s="6" t="str">
        <f>IF(AND(N101&gt;0.55,N101&lt;4.14),ROUNDDOWN(0.19889*POWER((185-(N101*60+P101)),1.88),0),"0")</f>
        <v>0</v>
      </c>
      <c r="R101" s="10">
        <f>SUM(E101,G101,I101,K101,M101,Q101)</f>
        <v>0</v>
      </c>
    </row>
    <row r="102" spans="1:18" ht="12.75">
      <c r="A102" s="15"/>
      <c r="B102" s="29"/>
      <c r="C102" s="29"/>
      <c r="D102" s="5">
        <v>0</v>
      </c>
      <c r="E102" s="6">
        <f>IF(D102&lt;1.5,,IF(D102&lt;1.5,,SUM(56.0211*(POWER((D102-1.5),1.05)))))</f>
        <v>0</v>
      </c>
      <c r="F102" s="5"/>
      <c r="G102" s="6">
        <f>IF(F102&lt;8,,IF(F102&lt;8,,SUM(7.86*(POWER((F102-8),1.1)))))</f>
        <v>0</v>
      </c>
      <c r="H102" s="5"/>
      <c r="I102" s="6">
        <f>IF(H102&lt;0.1,,IF(H102&gt;13,,SUM(46.0849*(POWER((13-H102),1.81)))))</f>
        <v>0</v>
      </c>
      <c r="J102" s="8"/>
      <c r="K102" s="6">
        <f>IF(J102&lt;75,,IF(J102&lt;75,,SUM(1.84523*(POWER((J102-75),1.348)))))</f>
        <v>0</v>
      </c>
      <c r="L102" s="8"/>
      <c r="M102" s="6">
        <f>IF(L102&lt;210,,IF(L102&lt;210,,SUM(0.188807*(POWER((L102-210),1.41)))))</f>
        <v>0</v>
      </c>
      <c r="N102" s="36"/>
      <c r="O102" s="26" t="s">
        <v>11</v>
      </c>
      <c r="P102" s="27"/>
      <c r="Q102" s="6" t="str">
        <f>IF(AND(N102&gt;0.55,N102&lt;4.14),ROUNDDOWN(0.19889*POWER((185-(N102*60+P102)),1.88),0),"0")</f>
        <v>0</v>
      </c>
      <c r="R102" s="10">
        <f>SUM(E102,G102,I102,K102,M102,Q102)</f>
        <v>0</v>
      </c>
    </row>
    <row r="103" spans="1:18" ht="12.75">
      <c r="A103" s="15"/>
      <c r="B103" s="29"/>
      <c r="C103" s="29"/>
      <c r="D103" s="5">
        <v>0</v>
      </c>
      <c r="E103" s="6">
        <f>IF(D103&lt;1.5,,IF(D103&lt;1.5,,SUM(56.0211*(POWER((D103-1.5),1.05)))))</f>
        <v>0</v>
      </c>
      <c r="F103" s="5"/>
      <c r="G103" s="6">
        <f>IF(F103&lt;8,,IF(F103&lt;8,,SUM(7.86*(POWER((F103-8),1.1)))))</f>
        <v>0</v>
      </c>
      <c r="H103" s="5"/>
      <c r="I103" s="6">
        <f>IF(H103&lt;0.1,,IF(H103&gt;13,,SUM(46.0849*(POWER((13-H103),1.81)))))</f>
        <v>0</v>
      </c>
      <c r="J103" s="7"/>
      <c r="K103" s="6">
        <f>IF(J103&lt;75,,IF(J103&lt;75,,SUM(1.84523*(POWER((J103-75),1.348)))))</f>
        <v>0</v>
      </c>
      <c r="L103" s="8"/>
      <c r="M103" s="6">
        <f>IF(L103&lt;210,,IF(L103&lt;210,,SUM(0.188807*(POWER((L103-210),1.41)))))</f>
        <v>0</v>
      </c>
      <c r="N103" s="36"/>
      <c r="O103" s="26" t="s">
        <v>11</v>
      </c>
      <c r="P103" s="27"/>
      <c r="Q103" s="6" t="str">
        <f>IF(AND(N103&gt;0.55,N103&lt;4.14),ROUNDDOWN(0.19889*POWER((185-(N103*60+P103)),1.88),0),"0")</f>
        <v>0</v>
      </c>
      <c r="R103" s="10">
        <f>SUM(E103,G103,I103,K103,M103,Q103)</f>
        <v>0</v>
      </c>
    </row>
    <row r="104" spans="1:18" ht="12.75">
      <c r="A104" s="15"/>
      <c r="B104" s="29"/>
      <c r="C104" s="29"/>
      <c r="D104" s="5"/>
      <c r="E104" s="6"/>
      <c r="F104" s="5"/>
      <c r="G104" s="6"/>
      <c r="H104" s="5"/>
      <c r="I104" s="6"/>
      <c r="J104" s="7"/>
      <c r="K104" s="6"/>
      <c r="L104" s="8"/>
      <c r="M104" s="6"/>
      <c r="N104" s="36"/>
      <c r="O104" s="26"/>
      <c r="P104" s="27"/>
      <c r="Q104" s="6"/>
      <c r="R104" s="10">
        <f>R99+R100+R101+R102</f>
        <v>1163.9892679688369</v>
      </c>
    </row>
    <row r="65472" ht="12.75">
      <c r="D65472" s="5"/>
    </row>
  </sheetData>
  <sheetProtection/>
  <mergeCells count="1">
    <mergeCell ref="N6:P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4"/>
  <sheetViews>
    <sheetView tabSelected="1" zoomScalePageLayoutView="0" workbookViewId="0" topLeftCell="A1">
      <selection activeCell="U17" sqref="U17"/>
    </sheetView>
  </sheetViews>
  <sheetFormatPr defaultColWidth="9.00390625" defaultRowHeight="12.75"/>
  <cols>
    <col min="1" max="1" width="7.75390625" style="0" customWidth="1"/>
    <col min="2" max="2" width="19.375" style="0" customWidth="1"/>
    <col min="3" max="3" width="22.75390625" style="0" customWidth="1"/>
    <col min="4" max="4" width="6.75390625" style="0" customWidth="1"/>
    <col min="5" max="5" width="5.625" style="0" customWidth="1"/>
    <col min="6" max="6" width="7.125" style="0" customWidth="1"/>
    <col min="7" max="8" width="5.625" style="0" customWidth="1"/>
    <col min="9" max="11" width="5.375" style="0" customWidth="1"/>
    <col min="12" max="12" width="6.00390625" style="0" customWidth="1"/>
    <col min="13" max="13" width="5.625" style="0" customWidth="1"/>
    <col min="14" max="14" width="3.00390625" style="23" customWidth="1"/>
    <col min="15" max="15" width="1.12109375" style="24" customWidth="1"/>
    <col min="16" max="16" width="7.125" style="24" customWidth="1"/>
    <col min="17" max="17" width="5.625" style="0" customWidth="1"/>
    <col min="18" max="18" width="8.875" style="0" customWidth="1"/>
  </cols>
  <sheetData>
    <row r="1" ht="23.25">
      <c r="A1" s="18" t="s">
        <v>19</v>
      </c>
    </row>
    <row r="3" spans="1:2" ht="15.75">
      <c r="A3" s="22"/>
      <c r="B3" s="17" t="s">
        <v>18</v>
      </c>
    </row>
    <row r="5" spans="20:23" ht="12.75">
      <c r="T5" s="1"/>
      <c r="U5" s="1"/>
      <c r="V5" s="1"/>
      <c r="W5" s="1"/>
    </row>
    <row r="6" spans="1:23" ht="12.7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4</v>
      </c>
      <c r="H6" s="15" t="s">
        <v>6</v>
      </c>
      <c r="I6" s="15" t="s">
        <v>4</v>
      </c>
      <c r="J6" s="15" t="s">
        <v>7</v>
      </c>
      <c r="K6" s="15" t="s">
        <v>4</v>
      </c>
      <c r="L6" s="15" t="s">
        <v>8</v>
      </c>
      <c r="M6" s="15" t="s">
        <v>4</v>
      </c>
      <c r="N6" s="41" t="s">
        <v>13</v>
      </c>
      <c r="O6" s="42"/>
      <c r="P6" s="44"/>
      <c r="Q6" s="15" t="s">
        <v>4</v>
      </c>
      <c r="R6" s="15" t="s">
        <v>10</v>
      </c>
      <c r="T6" s="3"/>
      <c r="U6" s="3"/>
      <c r="V6" s="3"/>
      <c r="W6" s="3"/>
    </row>
    <row r="7" spans="1:10" ht="12.75">
      <c r="A7" s="11"/>
      <c r="J7" s="12"/>
    </row>
    <row r="8" spans="1:18" ht="12.75">
      <c r="A8" s="15"/>
      <c r="B8" s="29" t="s">
        <v>77</v>
      </c>
      <c r="C8" s="29" t="s">
        <v>82</v>
      </c>
      <c r="D8" s="5">
        <v>0</v>
      </c>
      <c r="E8" s="6">
        <f>IF(D8&lt;1.5,,IF(D8&lt;1.5,,SUM(56.0211*(POWER((D8-1.5),1.05)))))</f>
        <v>0</v>
      </c>
      <c r="F8" s="5">
        <v>43</v>
      </c>
      <c r="G8" s="6">
        <f>IF(F8&lt;8,,IF(F8&lt;8,,SUM(7.86*(POWER((F8-8),1.1)))))</f>
        <v>392.5521811846999</v>
      </c>
      <c r="H8" s="5">
        <v>8.61</v>
      </c>
      <c r="I8" s="6">
        <f>IF(H8&lt;0.1,,IF(H8&gt;13,,SUM(46.0849*(POWER((13-H8),1.81)))))</f>
        <v>670.5318802474333</v>
      </c>
      <c r="J8" s="7">
        <v>0</v>
      </c>
      <c r="K8" s="6">
        <f>IF(J8&lt;75,,IF(J8&lt;75,,SUM(1.84523*(POWER((J8-75),1.348)))))</f>
        <v>0</v>
      </c>
      <c r="L8" s="8">
        <v>415</v>
      </c>
      <c r="M8" s="6">
        <f>IF(L8&lt;210,,IF(L8&lt;210,,SUM(0.188807*(POWER((L8-210),1.41)))))</f>
        <v>343.2345802692455</v>
      </c>
      <c r="N8" s="37">
        <v>2</v>
      </c>
      <c r="O8" s="26" t="s">
        <v>11</v>
      </c>
      <c r="P8" s="27" t="s">
        <v>424</v>
      </c>
      <c r="Q8" s="6">
        <f>IF((N8*60+P8)&lt;0.1,,IF((N8*60+P8)&gt;254,,SUM(0.11193*(POWER((254-(N8*60+P8)),1.88)))))</f>
        <v>628.199069094645</v>
      </c>
      <c r="R8" s="10">
        <f>SUM(E8,G8,I8,K8,M8,Q8)</f>
        <v>2034.5177107960237</v>
      </c>
    </row>
    <row r="9" spans="1:18" ht="12.75">
      <c r="A9" s="15"/>
      <c r="B9" s="29" t="s">
        <v>80</v>
      </c>
      <c r="C9" s="29" t="s">
        <v>82</v>
      </c>
      <c r="D9" s="5">
        <v>7.48</v>
      </c>
      <c r="E9" s="6">
        <f>IF(D9&lt;1.5,,IF(D9&lt;1.5,,SUM(56.0211*(POWER((D9-1.5),1.05)))))</f>
        <v>366.3429812548565</v>
      </c>
      <c r="F9" s="5">
        <v>0</v>
      </c>
      <c r="G9" s="6">
        <f>IF(F9&lt;8,,IF(F9&lt;8,,SUM(7.86*(POWER((F9-8),1.1)))))</f>
        <v>0</v>
      </c>
      <c r="H9" s="5">
        <v>8.86</v>
      </c>
      <c r="I9" s="6">
        <f>IF(H9&lt;0.1,,IF(H9&gt;13,,SUM(46.0849*(POWER((13-H9),1.81)))))</f>
        <v>603.0165988876636</v>
      </c>
      <c r="J9" s="7">
        <v>130</v>
      </c>
      <c r="K9" s="6">
        <f>IF(J9&lt;75,,IF(J9&lt;75,,SUM(1.84523*(POWER((J9-75),1.348)))))</f>
        <v>409.31665113934156</v>
      </c>
      <c r="L9" s="8">
        <v>0</v>
      </c>
      <c r="M9" s="6">
        <f>IF(L9&lt;210,,IF(L9&lt;210,,SUM(0.188807*(POWER((L9-210),1.41)))))</f>
        <v>0</v>
      </c>
      <c r="N9" s="37">
        <v>2</v>
      </c>
      <c r="O9" s="26" t="s">
        <v>11</v>
      </c>
      <c r="P9" s="27" t="s">
        <v>428</v>
      </c>
      <c r="Q9" s="6">
        <f>IF((N9*60+P9)&lt;0.1,,IF((N9*60+P9)&gt;254,,SUM(0.11193*(POWER((254-(N9*60+P9)),1.88)))))</f>
        <v>451.79574755682444</v>
      </c>
      <c r="R9" s="10">
        <f>SUM(E9,G9,I9,K9,M9,Q9)</f>
        <v>1830.471978838686</v>
      </c>
    </row>
    <row r="10" spans="1:18" ht="12.75">
      <c r="A10" s="15">
        <v>1</v>
      </c>
      <c r="B10" s="29" t="s">
        <v>81</v>
      </c>
      <c r="C10" s="29" t="s">
        <v>82</v>
      </c>
      <c r="D10" s="5">
        <v>7.11</v>
      </c>
      <c r="E10" s="6">
        <f>IF(D10&lt;1.5,,IF(D10&lt;1.5,,SUM(56.0211*(POWER((D10-1.5),1.05)))))</f>
        <v>342.5804980859953</v>
      </c>
      <c r="F10" s="5">
        <v>0</v>
      </c>
      <c r="G10" s="6">
        <f>IF(F10&lt;8,,IF(F10&lt;8,,SUM(7.86*(POWER((F10-8),1.1)))))</f>
        <v>0</v>
      </c>
      <c r="H10" s="5">
        <v>9.17</v>
      </c>
      <c r="I10" s="6">
        <f>IF(H10&lt;0.1,,IF(H10&gt;13,,SUM(46.0849*(POWER((13-H10),1.81)))))</f>
        <v>523.7794199067046</v>
      </c>
      <c r="J10" s="7">
        <v>125</v>
      </c>
      <c r="K10" s="6">
        <f>IF(J10&lt;75,,IF(J10&lt;75,,SUM(1.84523*(POWER((J10-75),1.348)))))</f>
        <v>359.96648946090556</v>
      </c>
      <c r="L10" s="8">
        <v>0</v>
      </c>
      <c r="M10" s="6">
        <f>IF(L10&lt;210,,IF(L10&lt;210,,SUM(0.188807*(POWER((L10-210),1.41)))))</f>
        <v>0</v>
      </c>
      <c r="N10" s="37">
        <v>2</v>
      </c>
      <c r="O10" s="26" t="s">
        <v>11</v>
      </c>
      <c r="P10" s="27" t="s">
        <v>429</v>
      </c>
      <c r="Q10" s="6">
        <f>IF((N10*60+P10)&lt;0.1,,IF((N10*60+P10)&gt;254,,SUM(0.11193*(POWER((254-(N10*60+P10)),1.88)))))</f>
        <v>423.0067917346121</v>
      </c>
      <c r="R10" s="10">
        <f>SUM(E10,G10,I10,K10,M10,Q10)</f>
        <v>1649.3331991882176</v>
      </c>
    </row>
    <row r="11" spans="1:18" ht="12.75">
      <c r="A11" s="15"/>
      <c r="B11" s="29" t="s">
        <v>78</v>
      </c>
      <c r="C11" s="29" t="s">
        <v>82</v>
      </c>
      <c r="D11" s="5">
        <v>0</v>
      </c>
      <c r="E11" s="6">
        <f>IF(D11&lt;1.5,,IF(D11&lt;1.5,,SUM(56.0211*(POWER((D11-1.5),1.05)))))</f>
        <v>0</v>
      </c>
      <c r="F11" s="5">
        <v>29</v>
      </c>
      <c r="G11" s="6">
        <f>IF(F11&lt;8,,IF(F11&lt;8,,SUM(7.86*(POWER((F11-8),1.1)))))</f>
        <v>223.80190053088643</v>
      </c>
      <c r="H11" s="5">
        <v>9.98</v>
      </c>
      <c r="I11" s="6">
        <f>IF(H11&lt;0.1,,IF(H11&gt;13,,SUM(46.0849*(POWER((13-H11),1.81)))))</f>
        <v>340.69928033435184</v>
      </c>
      <c r="J11" s="7">
        <v>0</v>
      </c>
      <c r="K11" s="6">
        <f>IF(J11&lt;75,,IF(J11&lt;75,,SUM(1.84523*(POWER((J11-75),1.348)))))</f>
        <v>0</v>
      </c>
      <c r="L11" s="8">
        <v>354</v>
      </c>
      <c r="M11" s="6">
        <f>IF(L11&lt;210,,IF(L11&lt;210,,SUM(0.188807*(POWER((L11-210),1.41)))))</f>
        <v>208.59755108137924</v>
      </c>
      <c r="N11" s="37">
        <v>2</v>
      </c>
      <c r="O11" s="26" t="s">
        <v>11</v>
      </c>
      <c r="P11" s="27" t="s">
        <v>426</v>
      </c>
      <c r="Q11" s="6">
        <f>IF((N11*60+P11)&lt;0.1,,IF((N11*60+P11)&gt;254,,SUM(0.11193*(POWER((254-(N11*60+P11)),1.88)))))</f>
        <v>463.6632467547526</v>
      </c>
      <c r="R11" s="10">
        <f>SUM(E11,G11,I11,K11,M11,Q11)</f>
        <v>1236.76197870137</v>
      </c>
    </row>
    <row r="12" spans="1:18" ht="12.75">
      <c r="A12" s="15"/>
      <c r="B12" s="29" t="s">
        <v>79</v>
      </c>
      <c r="C12" s="29" t="s">
        <v>82</v>
      </c>
      <c r="D12" s="5">
        <v>0</v>
      </c>
      <c r="E12" s="6">
        <f>IF(D12&lt;1.5,,IF(D12&lt;1.5,,SUM(56.0211*(POWER((D12-1.5),1.05)))))</f>
        <v>0</v>
      </c>
      <c r="F12" s="5">
        <v>25</v>
      </c>
      <c r="G12" s="6">
        <f>IF(F12&lt;8,,IF(F12&lt;8,,SUM(7.86*(POWER((F12-8),1.1)))))</f>
        <v>177.384782398604</v>
      </c>
      <c r="H12" s="5">
        <v>10.11</v>
      </c>
      <c r="I12" s="6">
        <f>IF(H12&lt;0.1,,IF(H12&gt;13,,SUM(46.0849*(POWER((13-H12),1.81)))))</f>
        <v>314.61812958668116</v>
      </c>
      <c r="J12" s="7">
        <v>0</v>
      </c>
      <c r="K12" s="6">
        <f>IF(J12&lt;75,,IF(J12&lt;75,,SUM(1.84523*(POWER((J12-75),1.348)))))</f>
        <v>0</v>
      </c>
      <c r="L12" s="8">
        <v>322</v>
      </c>
      <c r="M12" s="6">
        <f>IF(L12&lt;210,,IF(L12&lt;210,,SUM(0.188807*(POWER((L12-210),1.41)))))</f>
        <v>146.35767562966475</v>
      </c>
      <c r="N12" s="37">
        <v>2</v>
      </c>
      <c r="O12" s="26" t="s">
        <v>11</v>
      </c>
      <c r="P12" s="27" t="s">
        <v>427</v>
      </c>
      <c r="Q12" s="6">
        <f>IF((N12*60+P12)&lt;0.1,,IF((N12*60+P12)&gt;254,,SUM(0.11193*(POWER((254-(N12*60+P12)),1.88)))))</f>
        <v>432.60501235898454</v>
      </c>
      <c r="R12" s="10">
        <f>SUM(E12,G12,I12,K12,M12,Q12)</f>
        <v>1070.9655999739346</v>
      </c>
    </row>
    <row r="13" spans="1:18" ht="12.75">
      <c r="A13" s="15"/>
      <c r="B13" s="29"/>
      <c r="C13" s="29"/>
      <c r="D13" s="5"/>
      <c r="E13" s="6"/>
      <c r="F13" s="5"/>
      <c r="G13" s="6"/>
      <c r="H13" s="5"/>
      <c r="I13" s="6"/>
      <c r="J13" s="7"/>
      <c r="K13" s="6"/>
      <c r="L13" s="8"/>
      <c r="M13" s="6"/>
      <c r="N13" s="37"/>
      <c r="O13" s="26"/>
      <c r="P13" s="27"/>
      <c r="Q13" s="6"/>
      <c r="R13" s="10">
        <f>R8+R9+R10+R11</f>
        <v>6751.084867524298</v>
      </c>
    </row>
    <row r="14" spans="15:16" ht="12.75">
      <c r="O14"/>
      <c r="P14"/>
    </row>
    <row r="15" spans="1:18" ht="12.75">
      <c r="A15" s="15"/>
      <c r="B15" s="29" t="s">
        <v>176</v>
      </c>
      <c r="C15" s="29" t="s">
        <v>165</v>
      </c>
      <c r="D15" s="5">
        <v>8.3</v>
      </c>
      <c r="E15" s="6">
        <f>IF(D15&lt;1.5,,IF(D15&lt;1.5,,SUM(56.0211*(POWER((D15-1.5),1.05)))))</f>
        <v>419.2624718547992</v>
      </c>
      <c r="F15" s="5">
        <v>0</v>
      </c>
      <c r="G15" s="6">
        <f>IF(F15&lt;8,,IF(F15&lt;8,,SUM(7.86*(POWER((F15-8),1.1)))))</f>
        <v>0</v>
      </c>
      <c r="H15" s="5">
        <v>9.57</v>
      </c>
      <c r="I15" s="6">
        <f>IF(H15&lt;0.1,,IF(H15&gt;13,,SUM(46.0849*(POWER((13-H15),1.81)))))</f>
        <v>428.9839133780723</v>
      </c>
      <c r="J15" s="7">
        <v>120</v>
      </c>
      <c r="K15" s="6">
        <f>IF(J15&lt;75,,IF(J15&lt;75,,SUM(1.84523*(POWER((J15-75),1.348)))))</f>
        <v>312.306465579754</v>
      </c>
      <c r="L15" s="8">
        <v>0</v>
      </c>
      <c r="M15" s="6">
        <f>IF(L15&lt;210,,IF(L15&lt;210,,SUM(0.188807*(POWER((L15-210),1.41)))))</f>
        <v>0</v>
      </c>
      <c r="N15" s="37">
        <v>2</v>
      </c>
      <c r="O15" s="26" t="s">
        <v>11</v>
      </c>
      <c r="P15" s="27" t="s">
        <v>442</v>
      </c>
      <c r="Q15" s="6">
        <f>IF((N15*60+P15)&lt;0.1,,IF((N15*60+P15)&gt;254,,SUM(0.11193*(POWER((254-(N15*60+P15)),1.88)))))</f>
        <v>491.0242370991441</v>
      </c>
      <c r="R15" s="10">
        <f>SUM(E15,G15,I15,K15,M15,Q15)</f>
        <v>1651.5770879117695</v>
      </c>
    </row>
    <row r="16" spans="1:18" ht="12.75">
      <c r="A16" s="15"/>
      <c r="B16" s="29" t="s">
        <v>180</v>
      </c>
      <c r="C16" s="29" t="s">
        <v>165</v>
      </c>
      <c r="D16" s="5">
        <v>0</v>
      </c>
      <c r="E16" s="6">
        <f>IF(D16&lt;1.5,,IF(D16&lt;1.5,,SUM(56.0211*(POWER((D16-1.5),1.05)))))</f>
        <v>0</v>
      </c>
      <c r="F16" s="5">
        <v>27</v>
      </c>
      <c r="G16" s="6">
        <f>IF(F16&lt;8,,IF(F16&lt;8,,SUM(7.86*(POWER((F16-8),1.1)))))</f>
        <v>200.47097707468077</v>
      </c>
      <c r="H16" s="5">
        <v>8.96</v>
      </c>
      <c r="I16" s="6">
        <f>IF(H16&lt;0.1,,IF(H16&gt;13,,SUM(46.0849*(POWER((13-H16),1.81)))))</f>
        <v>576.9111335552832</v>
      </c>
      <c r="J16" s="7">
        <v>0</v>
      </c>
      <c r="K16" s="6">
        <f>IF(J16&lt;75,,IF(J16&lt;75,,SUM(1.84523*(POWER((J16-75),1.348)))))</f>
        <v>0</v>
      </c>
      <c r="L16" s="8">
        <v>422</v>
      </c>
      <c r="M16" s="6">
        <f>IF(L16&lt;210,,IF(L16&lt;210,,SUM(0.188807*(POWER((L16-210),1.41)))))</f>
        <v>359.8749815270188</v>
      </c>
      <c r="N16" s="37">
        <v>2</v>
      </c>
      <c r="O16" s="26" t="s">
        <v>11</v>
      </c>
      <c r="P16" s="27" t="s">
        <v>446</v>
      </c>
      <c r="Q16" s="6">
        <f>IF((N16*60+P16)&lt;0.1,,IF((N16*60+P16)&gt;254,,SUM(0.11193*(POWER((254-(N16*60+P16)),1.88)))))</f>
        <v>456.31934353441426</v>
      </c>
      <c r="R16" s="10">
        <f>SUM(E16,G16,I16,K16,M16,Q16)</f>
        <v>1593.576435691397</v>
      </c>
    </row>
    <row r="17" spans="1:18" ht="12.75">
      <c r="A17" s="15">
        <v>2</v>
      </c>
      <c r="B17" s="29" t="s">
        <v>179</v>
      </c>
      <c r="C17" s="29" t="s">
        <v>165</v>
      </c>
      <c r="D17" s="5">
        <v>6.77</v>
      </c>
      <c r="E17" s="6">
        <f>IF(D17&lt;1.5,,IF(D17&lt;1.5,,SUM(56.0211*(POWER((D17-1.5),1.05)))))</f>
        <v>320.8136054717122</v>
      </c>
      <c r="F17" s="5">
        <v>0</v>
      </c>
      <c r="G17" s="6">
        <f>IF(F17&lt;8,,IF(F17&lt;8,,SUM(7.86*(POWER((F17-8),1.1)))))</f>
        <v>0</v>
      </c>
      <c r="H17" s="5">
        <v>9.62</v>
      </c>
      <c r="I17" s="6">
        <f>IF(H17&lt;0.1,,IF(H17&gt;13,,SUM(46.0849*(POWER((13-H17),1.81)))))</f>
        <v>417.7321266353656</v>
      </c>
      <c r="J17" s="7">
        <v>0</v>
      </c>
      <c r="K17" s="6">
        <f>IF(J17&lt;75,,IF(J17&lt;75,,SUM(1.84523*(POWER((J17-75),1.348)))))</f>
        <v>0</v>
      </c>
      <c r="L17" s="8">
        <v>328</v>
      </c>
      <c r="M17" s="6">
        <f>IF(L17&lt;210,,IF(L17&lt;210,,SUM(0.188807*(POWER((L17-210),1.41)))))</f>
        <v>157.5330646959123</v>
      </c>
      <c r="N17" s="37">
        <v>2</v>
      </c>
      <c r="O17" s="26" t="s">
        <v>11</v>
      </c>
      <c r="P17" s="27" t="s">
        <v>445</v>
      </c>
      <c r="Q17" s="6">
        <f>IF((N17*60+P17)&lt;0.1,,IF((N17*60+P17)&gt;254,,SUM(0.11193*(POWER((254-(N17*60+P17)),1.88)))))</f>
        <v>441.6948311768569</v>
      </c>
      <c r="R17" s="10">
        <f>SUM(E17,G17,I17,K17,M17,Q17)</f>
        <v>1337.773627979847</v>
      </c>
    </row>
    <row r="18" spans="1:18" ht="12.75">
      <c r="A18" s="15"/>
      <c r="B18" s="29" t="s">
        <v>178</v>
      </c>
      <c r="C18" s="29" t="s">
        <v>165</v>
      </c>
      <c r="D18" s="5">
        <v>0</v>
      </c>
      <c r="E18" s="6">
        <f>IF(D18&lt;1.5,,IF(D18&lt;1.5,,SUM(56.0211*(POWER((D18-1.5),1.05)))))</f>
        <v>0</v>
      </c>
      <c r="F18" s="5">
        <v>34</v>
      </c>
      <c r="G18" s="6">
        <f>IF(F18&lt;8,,IF(F18&lt;8,,SUM(7.86*(POWER((F18-8),1.1)))))</f>
        <v>283.06959843268504</v>
      </c>
      <c r="H18" s="5">
        <v>10.13</v>
      </c>
      <c r="I18" s="6">
        <f>IF(H18&lt;0.1,,IF(H18&gt;13,,SUM(46.0849*(POWER((13-H18),1.81)))))</f>
        <v>310.688288392718</v>
      </c>
      <c r="J18" s="7">
        <v>0</v>
      </c>
      <c r="K18" s="6">
        <f>IF(J18&lt;75,,IF(J18&lt;75,,SUM(1.84523*(POWER((J18-75),1.348)))))</f>
        <v>0</v>
      </c>
      <c r="L18" s="8">
        <v>355</v>
      </c>
      <c r="M18" s="6">
        <f>IF(L18&lt;210,,IF(L18&lt;210,,SUM(0.188807*(POWER((L18-210),1.41)))))</f>
        <v>210.64297255961495</v>
      </c>
      <c r="N18" s="37">
        <v>2</v>
      </c>
      <c r="O18" s="26" t="s">
        <v>11</v>
      </c>
      <c r="P18" s="27" t="s">
        <v>444</v>
      </c>
      <c r="Q18" s="6">
        <f>IF((N18*60+P18)&lt;0.1,,IF((N18*60+P18)&gt;254,,SUM(0.11193*(POWER((254-(N18*60+P18)),1.88)))))</f>
        <v>514.9664885666169</v>
      </c>
      <c r="R18" s="10">
        <f>SUM(E18,G18,I18,K18,M18,Q18)</f>
        <v>1319.3673479516349</v>
      </c>
    </row>
    <row r="19" spans="1:18" ht="12.75">
      <c r="A19" s="15"/>
      <c r="B19" s="29" t="s">
        <v>177</v>
      </c>
      <c r="C19" s="29" t="s">
        <v>165</v>
      </c>
      <c r="D19" s="5">
        <v>0</v>
      </c>
      <c r="E19" s="6">
        <f>IF(D19&lt;1.5,,IF(D19&lt;1.5,,SUM(56.0211*(POWER((D19-1.5),1.05)))))</f>
        <v>0</v>
      </c>
      <c r="F19" s="5">
        <v>34</v>
      </c>
      <c r="G19" s="6">
        <f>IF(F19&lt;8,,IF(F19&lt;8,,SUM(7.86*(POWER((F19-8),1.1)))))</f>
        <v>283.06959843268504</v>
      </c>
      <c r="H19" s="5">
        <v>9.16</v>
      </c>
      <c r="I19" s="6">
        <f>IF(H19&lt;0.1,,IF(H19&gt;13,,SUM(46.0849*(POWER((13-H19),1.81)))))</f>
        <v>526.2573391802931</v>
      </c>
      <c r="J19" s="7">
        <v>115</v>
      </c>
      <c r="K19" s="6">
        <f>IF(J19&lt;75,,IF(J19&lt;75,,SUM(1.84523*(POWER((J19-75),1.348)))))</f>
        <v>266.4571479827842</v>
      </c>
      <c r="L19" s="8">
        <v>0</v>
      </c>
      <c r="M19" s="6">
        <f>IF(L19&lt;210,,IF(L19&lt;210,,SUM(0.188807*(POWER((L19-210),1.41)))))</f>
        <v>0</v>
      </c>
      <c r="N19" s="37">
        <v>3</v>
      </c>
      <c r="O19" s="26" t="s">
        <v>11</v>
      </c>
      <c r="P19" s="27" t="s">
        <v>443</v>
      </c>
      <c r="Q19" s="6">
        <f>IF((N19*60+P19)&lt;0.1,,IF((N19*60+P19)&gt;254,,SUM(0.11193*(POWER((254-(N19*60+P19)),1.88)))))</f>
        <v>192.89923740135387</v>
      </c>
      <c r="R19" s="10">
        <f>SUM(E19,G19,I19,K19,M19,Q19)</f>
        <v>1268.6833229971162</v>
      </c>
    </row>
    <row r="20" spans="1:18" ht="12.75">
      <c r="A20" s="15"/>
      <c r="B20" s="29"/>
      <c r="C20" s="29"/>
      <c r="D20" s="5"/>
      <c r="E20" s="6"/>
      <c r="F20" s="5"/>
      <c r="G20" s="6"/>
      <c r="H20" s="5"/>
      <c r="I20" s="6"/>
      <c r="J20" s="7"/>
      <c r="K20" s="6"/>
      <c r="L20" s="8"/>
      <c r="M20" s="6"/>
      <c r="N20" s="37"/>
      <c r="O20" s="26"/>
      <c r="P20" s="27"/>
      <c r="Q20" s="6"/>
      <c r="R20" s="10">
        <f>R15+R16+R17+R18</f>
        <v>5902.294499534648</v>
      </c>
    </row>
    <row r="21" spans="15:16" ht="12.75">
      <c r="O21"/>
      <c r="P21"/>
    </row>
    <row r="22" spans="1:18" ht="12.75">
      <c r="A22" s="15"/>
      <c r="B22" s="29" t="s">
        <v>51</v>
      </c>
      <c r="C22" s="29" t="s">
        <v>37</v>
      </c>
      <c r="D22" s="5">
        <v>0</v>
      </c>
      <c r="E22" s="6">
        <f>IF(D22&lt;1.5,,IF(D22&lt;1.5,,SUM(56.0211*(POWER((D22-1.5),1.05)))))</f>
        <v>0</v>
      </c>
      <c r="F22" s="5">
        <v>28</v>
      </c>
      <c r="G22" s="6">
        <f>IF(F22&lt;8,,IF(F22&lt;8,,SUM(7.86*(POWER((F22-8),1.1)))))</f>
        <v>212.10726365428422</v>
      </c>
      <c r="H22" s="5">
        <v>8.87</v>
      </c>
      <c r="I22" s="6">
        <f>IF(H22&lt;0.1,,IF(H22&gt;13,,SUM(46.0849*(POWER((13-H22),1.81)))))</f>
        <v>600.3828014290244</v>
      </c>
      <c r="J22" s="7">
        <v>0</v>
      </c>
      <c r="K22" s="6">
        <f>IF(J22&lt;75,,IF(J22&lt;75,,SUM(1.84523*(POWER((J22-75),1.348)))))</f>
        <v>0</v>
      </c>
      <c r="L22" s="8">
        <v>390</v>
      </c>
      <c r="M22" s="6">
        <f>IF(L22&lt;210,,IF(L22&lt;210,,SUM(0.188807*(POWER((L22-210),1.41)))))</f>
        <v>285.7276859089634</v>
      </c>
      <c r="N22" s="37">
        <v>2</v>
      </c>
      <c r="O22" s="26" t="s">
        <v>11</v>
      </c>
      <c r="P22" s="27" t="s">
        <v>420</v>
      </c>
      <c r="Q22" s="6">
        <f>IF((N22*60+P22)&lt;0.1,,IF((N22*60+P22)&gt;254,,SUM(0.11193*(POWER((254-(N22*60+P22)),1.88)))))</f>
        <v>660.2889417472289</v>
      </c>
      <c r="R22" s="10">
        <f>SUM(E22,G22,I22,K22,M22,Q22)</f>
        <v>1758.506692739501</v>
      </c>
    </row>
    <row r="23" spans="1:18" ht="12.75">
      <c r="A23" s="15"/>
      <c r="B23" s="29" t="s">
        <v>48</v>
      </c>
      <c r="C23" s="29" t="s">
        <v>37</v>
      </c>
      <c r="D23" s="5">
        <v>7.83</v>
      </c>
      <c r="E23" s="6">
        <f>IF(D23&lt;1.5,,IF(D23&lt;1.5,,SUM(56.0211*(POWER((D23-1.5),1.05)))))</f>
        <v>388.888882396827</v>
      </c>
      <c r="F23" s="5">
        <v>0</v>
      </c>
      <c r="G23" s="6">
        <f>IF(F23&lt;8,,IF(F23&lt;8,,SUM(7.86*(POWER((F23-8),1.1)))))</f>
        <v>0</v>
      </c>
      <c r="H23" s="5">
        <v>9.57</v>
      </c>
      <c r="I23" s="6">
        <f>IF(H23&lt;0.1,,IF(H23&gt;13,,SUM(46.0849*(POWER((13-H23),1.81)))))</f>
        <v>428.9839133780723</v>
      </c>
      <c r="J23" s="7">
        <v>120</v>
      </c>
      <c r="K23" s="6">
        <f>IF(J23&lt;75,,IF(J23&lt;75,,SUM(1.84523*(POWER((J23-75),1.348)))))</f>
        <v>312.306465579754</v>
      </c>
      <c r="L23" s="8">
        <v>0</v>
      </c>
      <c r="M23" s="6">
        <f>IF(L23&lt;210,,IF(L23&lt;210,,SUM(0.188807*(POWER((L23-210),1.41)))))</f>
        <v>0</v>
      </c>
      <c r="N23" s="37">
        <v>2</v>
      </c>
      <c r="O23" s="26" t="s">
        <v>11</v>
      </c>
      <c r="P23" s="27" t="s">
        <v>417</v>
      </c>
      <c r="Q23" s="6">
        <f>IF((N23*60+P23)&lt;0.1,,IF((N23*60+P23)&gt;254,,SUM(0.11193*(POWER((254-(N23*60+P23)),1.88)))))</f>
        <v>522.0775009276575</v>
      </c>
      <c r="R23" s="10">
        <f>SUM(E23,G23,I23,K23,M23,Q23)</f>
        <v>1652.2567622823108</v>
      </c>
    </row>
    <row r="24" spans="1:18" ht="12.75">
      <c r="A24" s="15">
        <v>3</v>
      </c>
      <c r="B24" s="29" t="s">
        <v>50</v>
      </c>
      <c r="C24" s="29" t="s">
        <v>37</v>
      </c>
      <c r="D24" s="5">
        <v>6.54</v>
      </c>
      <c r="E24" s="6">
        <f>IF(D24&lt;1.5,,IF(D24&lt;1.5,,SUM(56.0211*(POWER((D24-1.5),1.05)))))</f>
        <v>306.1284520069944</v>
      </c>
      <c r="F24" s="5">
        <v>0</v>
      </c>
      <c r="G24" s="6">
        <f>IF(F24&lt;8,,IF(F24&lt;8,,SUM(7.86*(POWER((F24-8),1.1)))))</f>
        <v>0</v>
      </c>
      <c r="H24" s="5">
        <v>10</v>
      </c>
      <c r="I24" s="6">
        <f>IF(H24&lt;0.1,,IF(H24&gt;13,,SUM(46.0849*(POWER((13-H24),1.81)))))</f>
        <v>336.626359596566</v>
      </c>
      <c r="J24" s="7">
        <v>120</v>
      </c>
      <c r="K24" s="6">
        <f>IF(J24&lt;75,,IF(J24&lt;75,,SUM(1.84523*(POWER((J24-75),1.348)))))</f>
        <v>312.306465579754</v>
      </c>
      <c r="L24" s="7">
        <v>0</v>
      </c>
      <c r="M24" s="6">
        <f>IF(L24&lt;210,,IF(L24&lt;210,,SUM(0.188807*(POWER((L24-210),1.41)))))</f>
        <v>0</v>
      </c>
      <c r="N24" s="37">
        <v>3</v>
      </c>
      <c r="O24" s="26" t="s">
        <v>11</v>
      </c>
      <c r="P24" s="27" t="s">
        <v>419</v>
      </c>
      <c r="Q24" s="6">
        <f>IF((N24*60+P24)&lt;0.1,,IF((N24*60+P24)&gt;254,,SUM(0.11193*(POWER((254-(N24*60+P24)),1.88)))))</f>
        <v>336.69730321803337</v>
      </c>
      <c r="R24" s="10">
        <f>SUM(E24,G24,I24,K24,M24,Q24)</f>
        <v>1291.7585804013477</v>
      </c>
    </row>
    <row r="25" spans="1:18" ht="12.75">
      <c r="A25" s="15"/>
      <c r="B25" s="29" t="s">
        <v>52</v>
      </c>
      <c r="C25" s="29" t="s">
        <v>37</v>
      </c>
      <c r="D25" s="5">
        <v>6.21</v>
      </c>
      <c r="E25" s="6">
        <f>IF(D25&lt;1.5,,IF(D25&lt;1.5,,SUM(56.0211*(POWER((D25-1.5),1.05)))))</f>
        <v>285.1173098002313</v>
      </c>
      <c r="F25" s="5">
        <v>0</v>
      </c>
      <c r="G25" s="6">
        <f>IF(F25&lt;8,,IF(F25&lt;8,,SUM(7.86*(POWER((F25-8),1.1)))))</f>
        <v>0</v>
      </c>
      <c r="H25" s="5">
        <v>9.91</v>
      </c>
      <c r="I25" s="6">
        <f>IF(H25&lt;0.1,,IF(H25&gt;13,,SUM(46.0849*(POWER((13-H25),1.81)))))</f>
        <v>355.12684023125126</v>
      </c>
      <c r="J25" s="7">
        <v>0</v>
      </c>
      <c r="K25" s="6">
        <f>IF(J25&lt;75,,IF(J25&lt;75,,SUM(1.84523*(POWER((J25-75),1.348)))))</f>
        <v>0</v>
      </c>
      <c r="L25" s="7">
        <v>373</v>
      </c>
      <c r="M25" s="6">
        <f>IF(L25&lt;210,,IF(L25&lt;210,,SUM(0.188807*(POWER((L25-210),1.41)))))</f>
        <v>248.42918458873058</v>
      </c>
      <c r="N25" s="37">
        <v>3</v>
      </c>
      <c r="O25" s="26" t="s">
        <v>11</v>
      </c>
      <c r="P25" s="27" t="s">
        <v>421</v>
      </c>
      <c r="Q25" s="6">
        <f>IF((N25*60+P25)&lt;0.1,,IF((N25*60+P25)&gt;254,,SUM(0.11193*(POWER((254-(N25*60+P25)),1.88)))))</f>
        <v>208.47069623881097</v>
      </c>
      <c r="R25" s="10">
        <f>SUM(E25,G25,I25,K25,M25,Q25)</f>
        <v>1097.144030859024</v>
      </c>
    </row>
    <row r="26" spans="1:18" ht="12.75">
      <c r="A26" s="15"/>
      <c r="B26" s="29" t="s">
        <v>49</v>
      </c>
      <c r="C26" s="29" t="s">
        <v>37</v>
      </c>
      <c r="D26" s="5">
        <v>0</v>
      </c>
      <c r="E26" s="6">
        <f>IF(D26&lt;1.5,,IF(D26&lt;1.5,,SUM(56.0211*(POWER((D26-1.5),1.05)))))</f>
        <v>0</v>
      </c>
      <c r="F26" s="5">
        <v>32</v>
      </c>
      <c r="G26" s="6">
        <f>IF(F26&lt;8,,IF(F26&lt;8,,SUM(7.86*(POWER((F26-8),1.1)))))</f>
        <v>259.21188597813057</v>
      </c>
      <c r="H26" s="5">
        <v>9.86</v>
      </c>
      <c r="I26" s="6">
        <f>IF(H26&lt;0.1,,IF(H26&gt;13,,SUM(46.0849*(POWER((13-H26),1.81)))))</f>
        <v>365.59589646111516</v>
      </c>
      <c r="J26" s="7">
        <v>125</v>
      </c>
      <c r="K26" s="6">
        <f>IF(J26&lt;75,,IF(J26&lt;75,,SUM(1.84523*(POWER((J26-75),1.348)))))</f>
        <v>359.96648946090556</v>
      </c>
      <c r="L26" s="8">
        <v>0</v>
      </c>
      <c r="M26" s="6">
        <f>IF(L26&lt;210,,IF(L26&lt;210,,SUM(0.188807*(POWER((L26-210),1.41)))))</f>
        <v>0</v>
      </c>
      <c r="N26" s="37">
        <v>3</v>
      </c>
      <c r="O26" s="26" t="s">
        <v>11</v>
      </c>
      <c r="P26" s="27" t="s">
        <v>418</v>
      </c>
      <c r="Q26" s="6">
        <f>IF((N26*60+P26)&lt;0.1,,IF((N26*60+P26)&gt;254,,SUM(0.11193*(POWER((254-(N26*60+P26)),1.88)))))</f>
        <v>104.76779837231479</v>
      </c>
      <c r="R26" s="10">
        <f>SUM(E26,G26,I26,K26,M26,Q26)</f>
        <v>1089.5420702724662</v>
      </c>
    </row>
    <row r="27" spans="1:18" ht="12.75">
      <c r="A27" s="15"/>
      <c r="B27" s="29"/>
      <c r="C27" s="29"/>
      <c r="D27" s="5"/>
      <c r="E27" s="6"/>
      <c r="F27" s="5"/>
      <c r="G27" s="6"/>
      <c r="H27" s="5"/>
      <c r="I27" s="6"/>
      <c r="J27" s="7"/>
      <c r="K27" s="6"/>
      <c r="L27" s="8"/>
      <c r="M27" s="6"/>
      <c r="N27" s="37"/>
      <c r="O27" s="26"/>
      <c r="P27" s="27"/>
      <c r="Q27" s="6"/>
      <c r="R27" s="10">
        <f>R22+R23+R24+R25</f>
        <v>5799.666066282183</v>
      </c>
    </row>
    <row r="28" spans="15:16" ht="12.75">
      <c r="O28"/>
      <c r="P28"/>
    </row>
    <row r="29" spans="1:18" ht="12.75">
      <c r="A29" s="15"/>
      <c r="B29" s="29" t="s">
        <v>116</v>
      </c>
      <c r="C29" s="29" t="s">
        <v>104</v>
      </c>
      <c r="D29" s="5">
        <v>0</v>
      </c>
      <c r="E29" s="6">
        <f>IF(D29&lt;1.5,,IF(D29&lt;1.5,,SUM(56.0211*(POWER((D29-1.5),1.05)))))</f>
        <v>0</v>
      </c>
      <c r="F29" s="5">
        <v>26</v>
      </c>
      <c r="G29" s="6">
        <f>IF(F29&lt;8,,IF(F29&lt;8,,SUM(7.86*(POWER((F29-8),1.1)))))</f>
        <v>188.8957999722035</v>
      </c>
      <c r="H29" s="5">
        <v>9.03</v>
      </c>
      <c r="I29" s="6">
        <f>IF(H29&lt;0.1,,IF(H29&gt;13,,SUM(46.0849*(POWER((13-H29),1.81)))))</f>
        <v>558.9455033932633</v>
      </c>
      <c r="J29" s="7">
        <v>0</v>
      </c>
      <c r="K29" s="6">
        <f>IF(J29&lt;75,,IF(J29&lt;75,,SUM(1.84523*(POWER((J29-75),1.348)))))</f>
        <v>0</v>
      </c>
      <c r="L29" s="8">
        <v>416</v>
      </c>
      <c r="M29" s="6">
        <f>IF(L29&lt;210,,IF(L29&lt;210,,SUM(0.188807*(POWER((L29-210),1.41)))))</f>
        <v>345.59772297923695</v>
      </c>
      <c r="N29" s="37">
        <v>2</v>
      </c>
      <c r="O29" s="26" t="s">
        <v>11</v>
      </c>
      <c r="P29" s="27" t="s">
        <v>433</v>
      </c>
      <c r="Q29" s="6">
        <f>IF((N29*60+P29)&lt;0.1,,IF((N29*60+P29)&gt;254,,SUM(0.11193*(POWER((254-(N29*60+P29)),1.88)))))</f>
        <v>533.439143173379</v>
      </c>
      <c r="R29" s="10">
        <f>SUM(E29,G29,I29,K29,M29,Q29)</f>
        <v>1626.8781695180828</v>
      </c>
    </row>
    <row r="30" spans="1:18" ht="12.75">
      <c r="A30" s="15"/>
      <c r="B30" s="29" t="s">
        <v>113</v>
      </c>
      <c r="C30" s="29" t="s">
        <v>104</v>
      </c>
      <c r="D30" s="5">
        <v>7.35</v>
      </c>
      <c r="E30" s="6">
        <f>IF(D30&lt;1.5,,IF(D30&lt;1.5,,SUM(56.0211*(POWER((D30-1.5),1.05)))))</f>
        <v>357.98538079168327</v>
      </c>
      <c r="F30" s="5">
        <v>0</v>
      </c>
      <c r="G30" s="6">
        <f>IF(F30&lt;8,,IF(F30&lt;8,,SUM(7.86*(POWER((F30-8),1.1)))))</f>
        <v>0</v>
      </c>
      <c r="H30" s="5">
        <v>9.94</v>
      </c>
      <c r="I30" s="6">
        <f>IF(H30&lt;0.1,,IF(H30&gt;13,,SUM(46.0849*(POWER((13-H30),1.81)))))</f>
        <v>348.910815105516</v>
      </c>
      <c r="J30" s="7">
        <v>135</v>
      </c>
      <c r="K30" s="6">
        <f>IF(J30&lt;75,,IF(J30&lt;75,,SUM(1.84523*(POWER((J30-75),1.348)))))</f>
        <v>460.25486980754636</v>
      </c>
      <c r="L30" s="7">
        <v>0</v>
      </c>
      <c r="M30" s="6">
        <f>IF(L30&lt;210,,IF(L30&lt;210,,SUM(0.188807*(POWER((L30-210),1.41)))))</f>
        <v>0</v>
      </c>
      <c r="N30" s="37">
        <v>3</v>
      </c>
      <c r="O30" s="26" t="s">
        <v>11</v>
      </c>
      <c r="P30" s="27" t="s">
        <v>430</v>
      </c>
      <c r="Q30" s="6">
        <f>IF((N30*60+P30)&lt;0.1,,IF((N30*60+P30)&gt;254,,SUM(0.11193*(POWER((254-(N30*60+P30)),1.88)))))</f>
        <v>218.6539116998598</v>
      </c>
      <c r="R30" s="10">
        <f>SUM(E30,G30,I30,K30,M30,Q30)</f>
        <v>1385.8049774046053</v>
      </c>
    </row>
    <row r="31" spans="1:18" ht="12.75">
      <c r="A31" s="15">
        <v>4</v>
      </c>
      <c r="B31" s="29" t="s">
        <v>117</v>
      </c>
      <c r="C31" s="29" t="s">
        <v>104</v>
      </c>
      <c r="D31" s="5">
        <v>0</v>
      </c>
      <c r="E31" s="6">
        <f>IF(D31&lt;1.5,,IF(D31&lt;1.5,,SUM(56.0211*(POWER((D31-1.5),1.05)))))</f>
        <v>0</v>
      </c>
      <c r="F31" s="5">
        <v>36</v>
      </c>
      <c r="G31" s="6">
        <f>IF(F31&lt;8,,IF(F31&lt;8,,SUM(7.86*(POWER((F31-8),1.1)))))</f>
        <v>307.11171307481504</v>
      </c>
      <c r="H31" s="5">
        <v>9.92</v>
      </c>
      <c r="I31" s="6">
        <f>IF(H31&lt;0.1,,IF(H31&gt;13,,SUM(46.0849*(POWER((13-H31),1.81)))))</f>
        <v>353.0493744387448</v>
      </c>
      <c r="J31" s="7">
        <v>125</v>
      </c>
      <c r="K31" s="6">
        <f>IF(J31&lt;75,,IF(J31&lt;75,,SUM(1.84523*(POWER((J31-75),1.348)))))</f>
        <v>359.96648946090556</v>
      </c>
      <c r="L31" s="8">
        <v>0</v>
      </c>
      <c r="M31" s="6">
        <f>IF(L31&lt;210,,IF(L31&lt;210,,SUM(0.188807*(POWER((L31-210),1.41)))))</f>
        <v>0</v>
      </c>
      <c r="N31" s="37">
        <v>3</v>
      </c>
      <c r="O31" s="26" t="s">
        <v>11</v>
      </c>
      <c r="P31" s="27" t="s">
        <v>434</v>
      </c>
      <c r="Q31" s="6">
        <f>IF((N31*60+P31)&lt;0.1,,IF((N31*60+P31)&gt;254,,SUM(0.11193*(POWER((254-(N31*60+P31)),1.88)))))</f>
        <v>285.1579109086657</v>
      </c>
      <c r="R31" s="10">
        <f>SUM(E31,G31,I31,K31,M31,Q31)</f>
        <v>1305.285487883131</v>
      </c>
    </row>
    <row r="32" spans="1:18" ht="12.75">
      <c r="A32" s="15"/>
      <c r="B32" s="29" t="s">
        <v>115</v>
      </c>
      <c r="C32" s="29" t="s">
        <v>104</v>
      </c>
      <c r="D32" s="5">
        <v>0</v>
      </c>
      <c r="E32" s="6">
        <f>IF(D32&lt;1.5,,IF(D32&lt;1.5,,SUM(56.0211*(POWER((D32-1.5),1.05)))))</f>
        <v>0</v>
      </c>
      <c r="F32" s="5">
        <v>31</v>
      </c>
      <c r="G32" s="6">
        <f>IF(F32&lt;8,,IF(F32&lt;8,,SUM(7.86*(POWER((F32-8),1.1)))))</f>
        <v>247.35640800370203</v>
      </c>
      <c r="H32" s="5">
        <v>9.38</v>
      </c>
      <c r="I32" s="6">
        <f>IF(H32&lt;0.1,,IF(H32&gt;13,,SUM(46.0849*(POWER((13-H32),1.81)))))</f>
        <v>472.9564603741029</v>
      </c>
      <c r="J32" s="7">
        <v>0</v>
      </c>
      <c r="K32" s="6">
        <f>IF(J32&lt;75,,IF(J32&lt;75,,SUM(1.84523*(POWER((J32-75),1.348)))))</f>
        <v>0</v>
      </c>
      <c r="L32" s="8">
        <v>392</v>
      </c>
      <c r="M32" s="6">
        <f>IF(L32&lt;210,,IF(L32&lt;210,,SUM(0.188807*(POWER((L32-210),1.41)))))</f>
        <v>290.2142603840804</v>
      </c>
      <c r="N32" s="37">
        <v>3</v>
      </c>
      <c r="O32" s="26" t="s">
        <v>11</v>
      </c>
      <c r="P32" s="27" t="s">
        <v>432</v>
      </c>
      <c r="Q32" s="6">
        <f>IF((N32*60+P32)&lt;0.1,,IF((N32*60+P32)&gt;254,,SUM(0.11193*(POWER((254-(N32*60+P32)),1.88)))))</f>
        <v>156.58338974289273</v>
      </c>
      <c r="R32" s="10">
        <f>SUM(E32,G32,I32,K32,M32,Q32)</f>
        <v>1167.1105185047782</v>
      </c>
    </row>
    <row r="33" spans="1:18" ht="12.75">
      <c r="A33" s="15"/>
      <c r="B33" s="29" t="s">
        <v>114</v>
      </c>
      <c r="C33" s="29" t="s">
        <v>104</v>
      </c>
      <c r="D33" s="5">
        <v>6.9</v>
      </c>
      <c r="E33" s="6">
        <f>IF(D33&lt;1.5,,IF(D33&lt;1.5,,SUM(56.0211*(POWER((D33-1.5),1.05)))))</f>
        <v>329.1281888798577</v>
      </c>
      <c r="F33" s="5">
        <v>0</v>
      </c>
      <c r="G33" s="6">
        <f>IF(F33&lt;8,,IF(F33&lt;8,,SUM(7.86*(POWER((F33-8),1.1)))))</f>
        <v>0</v>
      </c>
      <c r="H33" s="5">
        <v>10.06</v>
      </c>
      <c r="I33" s="6">
        <f>IF(H33&lt;0.1,,IF(H33&gt;13,,SUM(46.0849*(POWER((13-H33),1.81)))))</f>
        <v>324.5393167378984</v>
      </c>
      <c r="J33" s="7">
        <v>0</v>
      </c>
      <c r="K33" s="6">
        <f>IF(J33&lt;75,,IF(J33&lt;75,,SUM(1.84523*(POWER((J33-75),1.348)))))</f>
        <v>0</v>
      </c>
      <c r="L33" s="7">
        <v>300</v>
      </c>
      <c r="M33" s="6">
        <f>IF(L33&lt;210,,IF(L33&lt;210,,SUM(0.188807*(POWER((L33-210),1.41)))))</f>
        <v>107.5226674649395</v>
      </c>
      <c r="N33" s="37">
        <v>3</v>
      </c>
      <c r="O33" s="26" t="s">
        <v>11</v>
      </c>
      <c r="P33" s="27" t="s">
        <v>431</v>
      </c>
      <c r="Q33" s="6">
        <f>IF((N33*60+P33)&lt;0.1,,IF((N33*60+P33)&gt;254,,SUM(0.11193*(POWER((254-(N33*60+P33)),1.88)))))</f>
        <v>258.95582672103984</v>
      </c>
      <c r="R33" s="10">
        <f>SUM(E33,G33,I33,K33,M33,Q33)</f>
        <v>1020.1459998037353</v>
      </c>
    </row>
    <row r="34" spans="1:18" ht="12.75">
      <c r="A34" s="15"/>
      <c r="B34" s="29"/>
      <c r="C34" s="29"/>
      <c r="D34" s="5"/>
      <c r="E34" s="6"/>
      <c r="F34" s="5"/>
      <c r="G34" s="6"/>
      <c r="H34" s="5"/>
      <c r="I34" s="6"/>
      <c r="J34" s="7"/>
      <c r="K34" s="6"/>
      <c r="L34" s="8"/>
      <c r="M34" s="6"/>
      <c r="N34" s="37"/>
      <c r="O34" s="26"/>
      <c r="P34" s="27"/>
      <c r="Q34" s="6"/>
      <c r="R34" s="10">
        <f>R29+R30+R31+R32</f>
        <v>5485.079153310598</v>
      </c>
    </row>
    <row r="35" spans="15:16" ht="12.75">
      <c r="O35"/>
      <c r="P35"/>
    </row>
    <row r="36" spans="1:18" ht="12.75">
      <c r="A36" s="15"/>
      <c r="B36" s="29" t="s">
        <v>135</v>
      </c>
      <c r="C36" s="29" t="s">
        <v>123</v>
      </c>
      <c r="D36" s="5">
        <v>8.7</v>
      </c>
      <c r="E36" s="6">
        <f>IF(D36&lt;1.5,,IF(D36&lt;1.5,,SUM(56.0211*(POWER((D36-1.5),1.05)))))</f>
        <v>445.19548721088665</v>
      </c>
      <c r="F36" s="5">
        <v>0</v>
      </c>
      <c r="G36" s="6">
        <f>IF(F36&lt;8,,IF(F36&lt;8,,SUM(7.86*(POWER((F36-8),1.1)))))</f>
        <v>0</v>
      </c>
      <c r="H36" s="5">
        <v>9.5</v>
      </c>
      <c r="I36" s="6">
        <f aca="true" t="shared" si="0" ref="I36:I41">IF(H36&lt;0.1,,IF(H36&gt;13,,SUM(46.0849*(POWER((13-H36),1.81)))))</f>
        <v>444.9608587873315</v>
      </c>
      <c r="J36" s="7">
        <v>120</v>
      </c>
      <c r="K36" s="6">
        <f>IF(J36&lt;75,,IF(J36&lt;75,,SUM(1.84523*(POWER((J36-75),1.348)))))</f>
        <v>312.306465579754</v>
      </c>
      <c r="L36" s="8">
        <v>0</v>
      </c>
      <c r="M36" s="6">
        <f>IF(L36&lt;210,,IF(L36&lt;210,,SUM(0.188807*(POWER((L36-210),1.41)))))</f>
        <v>0</v>
      </c>
      <c r="N36" s="37">
        <v>3</v>
      </c>
      <c r="O36" s="26" t="s">
        <v>11</v>
      </c>
      <c r="P36" s="27" t="s">
        <v>436</v>
      </c>
      <c r="Q36" s="6">
        <f>IF((N36*60+P36)&lt;0.1,,IF((N36*60+P36)&gt;254,,SUM(0.11193*(POWER((254-(N36*60+P36)),1.88)))))</f>
        <v>311.3309803410382</v>
      </c>
      <c r="R36" s="10">
        <f>SUM(E36,G36,I36,K36,M36,Q36)</f>
        <v>1513.7937919190103</v>
      </c>
    </row>
    <row r="37" spans="1:18" ht="12.75">
      <c r="A37" s="15"/>
      <c r="B37" s="29" t="s">
        <v>137</v>
      </c>
      <c r="C37" s="29" t="s">
        <v>123</v>
      </c>
      <c r="D37" s="5">
        <v>0</v>
      </c>
      <c r="E37" s="6">
        <f>IF(D37&lt;1.5,,IF(D37&lt;1.5,,SUM(56.0211*(POWER((D37-1.5),1.05)))))</f>
        <v>0</v>
      </c>
      <c r="F37" s="5">
        <v>42</v>
      </c>
      <c r="G37" s="6">
        <f>IF(F37&lt;8,,IF(F37&lt;8,,SUM(7.86*(POWER((F37-8),1.1)))))</f>
        <v>380.23260486519746</v>
      </c>
      <c r="H37" s="5">
        <v>9.34</v>
      </c>
      <c r="I37" s="6">
        <f t="shared" si="0"/>
        <v>482.45789096437073</v>
      </c>
      <c r="J37" s="7">
        <v>0</v>
      </c>
      <c r="K37" s="6">
        <f>IF(J37&lt;75,,IF(J37&lt;75,,SUM(1.84523*(POWER((J37-75),1.348)))))</f>
        <v>0</v>
      </c>
      <c r="L37" s="8">
        <v>412</v>
      </c>
      <c r="M37" s="6">
        <f>IF(L37&lt;210,,IF(L37&lt;210,,SUM(0.188807*(POWER((L37-210),1.41)))))</f>
        <v>336.1735362766987</v>
      </c>
      <c r="N37" s="37">
        <v>3</v>
      </c>
      <c r="O37" s="26" t="s">
        <v>11</v>
      </c>
      <c r="P37" s="27" t="s">
        <v>438</v>
      </c>
      <c r="Q37" s="6">
        <f>IF((N37*60+P37)&lt;0.1,,IF((N37*60+P37)&gt;254,,SUM(0.11193*(POWER((254-(N37*60+P37)),1.88)))))</f>
        <v>190.83842470427268</v>
      </c>
      <c r="R37" s="10">
        <f>SUM(E37,G37,I37,K37,M37,Q37)</f>
        <v>1389.7024568105396</v>
      </c>
    </row>
    <row r="38" spans="1:18" ht="12.75">
      <c r="A38" s="15">
        <v>5</v>
      </c>
      <c r="B38" s="29" t="s">
        <v>136</v>
      </c>
      <c r="C38" s="29" t="s">
        <v>123</v>
      </c>
      <c r="D38" s="5">
        <v>0</v>
      </c>
      <c r="E38" s="6">
        <f>IF(D38&lt;1.5,,IF(D38&lt;1.5,,SUM(56.0211*(POWER((D38-1.5),1.05)))))</f>
        <v>0</v>
      </c>
      <c r="F38" s="5">
        <v>35</v>
      </c>
      <c r="G38" s="6">
        <f>IF(F38&lt;8,,IF(F38&lt;8,,SUM(7.86*(POWER((F38-8),1.1)))))</f>
        <v>295.06838972444245</v>
      </c>
      <c r="H38" s="5">
        <v>9.16</v>
      </c>
      <c r="I38" s="6">
        <f t="shared" si="0"/>
        <v>526.2573391802931</v>
      </c>
      <c r="J38" s="7">
        <v>0</v>
      </c>
      <c r="K38" s="6">
        <f>IF(J38&lt;75,,IF(J38&lt;75,,SUM(1.84523*(POWER((J38-75),1.348)))))</f>
        <v>0</v>
      </c>
      <c r="L38" s="8">
        <v>375</v>
      </c>
      <c r="M38" s="6">
        <f>IF(L38&lt;210,,IF(L38&lt;210,,SUM(0.188807*(POWER((L38-210),1.41)))))</f>
        <v>252.73794679468608</v>
      </c>
      <c r="N38" s="37">
        <v>3</v>
      </c>
      <c r="O38" s="26" t="s">
        <v>11</v>
      </c>
      <c r="P38" s="27" t="s">
        <v>437</v>
      </c>
      <c r="Q38" s="6">
        <f>IF((N38*60+P38)&lt;0.1,,IF((N38*60+P38)&gt;254,,SUM(0.11193*(POWER((254-(N38*60+P38)),1.88)))))</f>
        <v>186.2733753519625</v>
      </c>
      <c r="R38" s="10">
        <f>SUM(E38,G38,I38,K38,M38,Q38)</f>
        <v>1260.3370510513842</v>
      </c>
    </row>
    <row r="39" spans="1:18" ht="12.75">
      <c r="A39" s="15"/>
      <c r="B39" s="29" t="s">
        <v>138</v>
      </c>
      <c r="C39" s="29" t="s">
        <v>123</v>
      </c>
      <c r="D39" s="5">
        <v>0</v>
      </c>
      <c r="E39" s="6">
        <f>IF(D39&lt;1.5,,IF(D39&lt;1.5,,SUM(56.0211*(POWER((D39-1.5),1.05)))))</f>
        <v>0</v>
      </c>
      <c r="F39" s="5">
        <v>31</v>
      </c>
      <c r="G39" s="6">
        <f>IF(F39&lt;8,,IF(F39&lt;8,,SUM(7.86*(POWER((F39-8),1.1)))))</f>
        <v>247.35640800370203</v>
      </c>
      <c r="H39" s="5">
        <v>9.49</v>
      </c>
      <c r="I39" s="6">
        <f t="shared" si="0"/>
        <v>447.2646042863242</v>
      </c>
      <c r="J39" s="7">
        <v>0</v>
      </c>
      <c r="K39" s="6">
        <f>IF(J39&lt;75,,IF(J39&lt;75,,SUM(1.84523*(POWER((J39-75),1.348)))))</f>
        <v>0</v>
      </c>
      <c r="L39" s="8">
        <v>390</v>
      </c>
      <c r="M39" s="6">
        <f>IF(L39&lt;210,,IF(L39&lt;210,,SUM(0.188807*(POWER((L39-210),1.41)))))</f>
        <v>285.7276859089634</v>
      </c>
      <c r="N39" s="37">
        <v>3</v>
      </c>
      <c r="O39" s="26" t="s">
        <v>11</v>
      </c>
      <c r="P39" s="27" t="s">
        <v>439</v>
      </c>
      <c r="Q39" s="6">
        <f>IF((N39*60+P39)&lt;0.1,,IF((N39*60+P39)&gt;254,,SUM(0.11193*(POWER((254-(N39*60+P39)),1.88)))))</f>
        <v>235.9029326853892</v>
      </c>
      <c r="R39" s="10">
        <f>SUM(E39,G39,I39,K39,M39,Q39)</f>
        <v>1216.2516308843788</v>
      </c>
    </row>
    <row r="40" spans="1:18" ht="12.75">
      <c r="A40" s="15"/>
      <c r="B40" s="30" t="s">
        <v>134</v>
      </c>
      <c r="C40" s="29" t="s">
        <v>123</v>
      </c>
      <c r="D40" s="5">
        <v>7.42</v>
      </c>
      <c r="E40" s="6">
        <f>IF(D40&lt;1.5,,IF(D40&lt;1.5,,SUM(56.0211*(POWER((D40-1.5),1.05)))))</f>
        <v>362.48448624892217</v>
      </c>
      <c r="F40" s="5">
        <v>0</v>
      </c>
      <c r="G40" s="6">
        <f>IF(F40&lt;8,,IF(F40&lt;8,,SUM(7.86*(POWER((F40-8),1.1)))))</f>
        <v>0</v>
      </c>
      <c r="H40" s="5">
        <v>9.32</v>
      </c>
      <c r="I40" s="6">
        <f t="shared" si="0"/>
        <v>487.24029924116667</v>
      </c>
      <c r="J40" s="7">
        <v>125</v>
      </c>
      <c r="K40" s="6">
        <f>IF(J40&lt;75,,IF(J40&lt;75,,SUM(1.84523*(POWER((J40-75),1.348)))))</f>
        <v>359.96648946090556</v>
      </c>
      <c r="L40" s="8">
        <v>0</v>
      </c>
      <c r="M40" s="6">
        <f>IF(L40&lt;210,,IF(L40&lt;210,,SUM(0.188807*(POWER((L40-210),1.41)))))</f>
        <v>0</v>
      </c>
      <c r="N40" s="37">
        <v>4</v>
      </c>
      <c r="O40" s="26" t="s">
        <v>11</v>
      </c>
      <c r="P40" s="27" t="s">
        <v>435</v>
      </c>
      <c r="Q40" s="6">
        <f>IF((N40*60+P40)&lt;0.1,,IF((N40*60+P40)&gt;254,,SUM(0.11193*(POWER((254-(N40*60+P40)),1.88)))))</f>
        <v>4.518995015984184</v>
      </c>
      <c r="R40" s="10">
        <f>SUM(E40,G40,I40,K40,M40,Q40)</f>
        <v>1214.2102699669786</v>
      </c>
    </row>
    <row r="41" spans="1:18" ht="12.75">
      <c r="A41" s="15"/>
      <c r="B41" s="29"/>
      <c r="C41" s="29"/>
      <c r="D41" s="5"/>
      <c r="E41" s="6"/>
      <c r="F41" s="5"/>
      <c r="G41" s="6"/>
      <c r="H41" s="5"/>
      <c r="I41" s="6">
        <f t="shared" si="0"/>
        <v>0</v>
      </c>
      <c r="J41" s="7"/>
      <c r="K41" s="6"/>
      <c r="L41" s="8"/>
      <c r="M41" s="6"/>
      <c r="N41" s="37"/>
      <c r="O41" s="26"/>
      <c r="P41" s="27"/>
      <c r="Q41" s="6"/>
      <c r="R41" s="10">
        <f>R36+R37+R38+R39</f>
        <v>5380.084930665313</v>
      </c>
    </row>
    <row r="42" spans="15:16" ht="12.75">
      <c r="O42"/>
      <c r="P42"/>
    </row>
    <row r="43" spans="1:18" ht="12.75">
      <c r="A43" s="15"/>
      <c r="B43" s="29" t="s">
        <v>224</v>
      </c>
      <c r="C43" s="29" t="s">
        <v>208</v>
      </c>
      <c r="D43" s="5">
        <v>7.24</v>
      </c>
      <c r="E43" s="6">
        <f>IF(D43&lt;1.5,,IF(D43&lt;1.5,,SUM(56.0211*(POWER((D43-1.5),1.05)))))</f>
        <v>350.9208067910592</v>
      </c>
      <c r="F43" s="5">
        <v>0</v>
      </c>
      <c r="G43" s="6">
        <f>IF(F43&lt;8,,IF(F43&lt;8,,SUM(7.86*(POWER((F43-8),1.1)))))</f>
        <v>0</v>
      </c>
      <c r="H43" s="5">
        <v>10.13</v>
      </c>
      <c r="I43" s="6">
        <f>IF(H43&lt;0.1,,IF(H43&gt;13,,SUM(46.0849*(POWER((13-H43),1.81)))))</f>
        <v>310.688288392718</v>
      </c>
      <c r="J43" s="7">
        <v>130</v>
      </c>
      <c r="K43" s="6">
        <f>IF(J43&lt;75,,IF(J43&lt;75,,SUM(1.84523*(POWER((J43-75),1.348)))))</f>
        <v>409.31665113934156</v>
      </c>
      <c r="L43" s="8">
        <v>0</v>
      </c>
      <c r="M43" s="6">
        <f>IF(L43&lt;210,,IF(L43&lt;210,,SUM(0.188807*(POWER((L43-210),1.41)))))</f>
        <v>0</v>
      </c>
      <c r="N43" s="37">
        <v>3</v>
      </c>
      <c r="O43" s="26" t="s">
        <v>11</v>
      </c>
      <c r="P43" s="27" t="s">
        <v>454</v>
      </c>
      <c r="Q43" s="6">
        <f>IF((N43*60+P43)&lt;0.1,,IF((N43*60+P43)&gt;254,,SUM(0.11193*(POWER((254-(N43*60+P43)),1.88)))))</f>
        <v>296.3394270637646</v>
      </c>
      <c r="R43" s="10">
        <f>SUM(E43,G43,I43,K43,M43,Q43)</f>
        <v>1367.2651733868834</v>
      </c>
    </row>
    <row r="44" spans="1:18" ht="12.75">
      <c r="A44" s="15"/>
      <c r="B44" s="29" t="s">
        <v>223</v>
      </c>
      <c r="C44" s="29" t="s">
        <v>208</v>
      </c>
      <c r="D44" s="5">
        <v>0</v>
      </c>
      <c r="E44" s="6">
        <f>IF(D44&lt;1.5,,IF(D44&lt;1.5,,SUM(56.0211*(POWER((D44-1.5),1.05)))))</f>
        <v>0</v>
      </c>
      <c r="F44" s="5">
        <v>30</v>
      </c>
      <c r="G44" s="6">
        <f>IF(F44&lt;8,,IF(F44&lt;8,,SUM(7.86*(POWER((F44-8),1.1)))))</f>
        <v>235.55237906447334</v>
      </c>
      <c r="H44" s="5">
        <v>9.33</v>
      </c>
      <c r="I44" s="6">
        <f>IF(H44&lt;0.1,,IF(H44&gt;13,,SUM(46.0849*(POWER((13-H44),1.81)))))</f>
        <v>484.8464563071394</v>
      </c>
      <c r="J44" s="7">
        <v>130</v>
      </c>
      <c r="K44" s="6">
        <f>IF(J44&lt;75,,IF(J44&lt;75,,SUM(1.84523*(POWER((J44-75),1.348)))))</f>
        <v>409.31665113934156</v>
      </c>
      <c r="L44" s="8">
        <v>0</v>
      </c>
      <c r="M44" s="6">
        <f>IF(L44&lt;210,,IF(L44&lt;210,,SUM(0.188807*(POWER((L44-210),1.41)))))</f>
        <v>0</v>
      </c>
      <c r="N44" s="37">
        <v>3</v>
      </c>
      <c r="O44" s="26" t="s">
        <v>11</v>
      </c>
      <c r="P44" s="27" t="s">
        <v>453</v>
      </c>
      <c r="Q44" s="6">
        <f>IF((N44*60+P44)&lt;0.1,,IF((N44*60+P44)&gt;254,,SUM(0.11193*(POWER((254-(N44*60+P44)),1.88)))))</f>
        <v>166.27618836779092</v>
      </c>
      <c r="R44" s="10">
        <f>SUM(E44,G44,I44,K44,M44,Q44)</f>
        <v>1295.9916748787452</v>
      </c>
    </row>
    <row r="45" spans="1:18" ht="12.75">
      <c r="A45" s="15">
        <v>6</v>
      </c>
      <c r="B45" s="29" t="s">
        <v>226</v>
      </c>
      <c r="C45" s="29" t="s">
        <v>208</v>
      </c>
      <c r="D45" s="5">
        <v>0</v>
      </c>
      <c r="E45" s="6">
        <f>IF(D45&lt;1.5,,IF(D45&lt;1.5,,SUM(56.0211*(POWER((D45-1.5),1.05)))))</f>
        <v>0</v>
      </c>
      <c r="F45" s="5">
        <v>33</v>
      </c>
      <c r="G45" s="6">
        <f>IF(F45&lt;8,,IF(F45&lt;8,,SUM(7.86*(POWER((F45-8),1.1)))))</f>
        <v>271.11687847712875</v>
      </c>
      <c r="H45" s="5">
        <v>8.97</v>
      </c>
      <c r="I45" s="6">
        <f>IF(H45&lt;0.1,,IF(H45&gt;13,,SUM(46.0849*(POWER((13-H45),1.81)))))</f>
        <v>574.3290489174492</v>
      </c>
      <c r="J45" s="7">
        <v>0</v>
      </c>
      <c r="K45" s="6">
        <f>IF(J45&lt;75,,IF(J45&lt;75,,SUM(1.84523*(POWER((J45-75),1.348)))))</f>
        <v>0</v>
      </c>
      <c r="L45" s="8">
        <v>357</v>
      </c>
      <c r="M45" s="6">
        <f>IF(L45&lt;210,,IF(L45&lt;210,,SUM(0.188807*(POWER((L45-210),1.41)))))</f>
        <v>214.751167557433</v>
      </c>
      <c r="N45" s="37">
        <v>3</v>
      </c>
      <c r="O45" s="26" t="s">
        <v>11</v>
      </c>
      <c r="P45" s="27" t="s">
        <v>456</v>
      </c>
      <c r="Q45" s="6">
        <f>IF((N45*60+P45)&lt;0.1,,IF((N45*60+P45)&gt;254,,SUM(0.11193*(POWER((254-(N45*60+P45)),1.88)))))</f>
        <v>61.38408257242935</v>
      </c>
      <c r="R45" s="10">
        <f>SUM(E45,G45,I45,K45,M45,Q45)</f>
        <v>1121.5811775244404</v>
      </c>
    </row>
    <row r="46" spans="1:18" ht="12.75">
      <c r="A46" s="15"/>
      <c r="B46" s="29" t="s">
        <v>225</v>
      </c>
      <c r="C46" s="29" t="s">
        <v>208</v>
      </c>
      <c r="D46" s="5">
        <v>7.12</v>
      </c>
      <c r="E46" s="6">
        <f>IF(D46&lt;1.5,,IF(D46&lt;1.5,,SUM(56.0211*(POWER((D46-1.5),1.05)))))</f>
        <v>343.2217200891788</v>
      </c>
      <c r="F46" s="5">
        <v>0</v>
      </c>
      <c r="G46" s="6">
        <f>IF(F46&lt;8,,IF(F46&lt;8,,SUM(7.86*(POWER((F46-8),1.1)))))</f>
        <v>0</v>
      </c>
      <c r="H46" s="5">
        <v>10.22</v>
      </c>
      <c r="I46" s="6">
        <f>IF(H46&lt;0.1,,IF(H46&gt;13,,SUM(46.0849*(POWER((13-H46),1.81)))))</f>
        <v>293.2781648325506</v>
      </c>
      <c r="J46" s="7">
        <v>115</v>
      </c>
      <c r="K46" s="6">
        <f>IF(J46&lt;75,,IF(J46&lt;75,,SUM(1.84523*(POWER((J46-75),1.348)))))</f>
        <v>266.4571479827842</v>
      </c>
      <c r="L46" s="8">
        <v>0</v>
      </c>
      <c r="M46" s="6">
        <f>IF(L46&lt;210,,IF(L46&lt;210,,SUM(0.188807*(POWER((L46-210),1.41)))))</f>
        <v>0</v>
      </c>
      <c r="N46" s="37">
        <v>3</v>
      </c>
      <c r="O46" s="26" t="s">
        <v>11</v>
      </c>
      <c r="P46" s="27" t="s">
        <v>455</v>
      </c>
      <c r="Q46" s="6">
        <f>IF((N46*60+P46)&lt;0.1,,IF((N46*60+P46)&gt;254,,SUM(0.11193*(POWER((254-(N46*60+P46)),1.88)))))</f>
        <v>62.111380138166986</v>
      </c>
      <c r="R46" s="10">
        <f>SUM(E46,G46,I46,K46,M46,Q46)</f>
        <v>965.0684130426806</v>
      </c>
    </row>
    <row r="47" spans="1:18" ht="12.75">
      <c r="A47" s="15"/>
      <c r="B47" s="29" t="s">
        <v>227</v>
      </c>
      <c r="C47" s="29" t="s">
        <v>208</v>
      </c>
      <c r="D47" s="5">
        <v>0</v>
      </c>
      <c r="E47" s="6">
        <f>IF(D47&lt;1.5,,IF(D47&lt;1.5,,SUM(56.0211*(POWER((D47-1.5),1.05)))))</f>
        <v>0</v>
      </c>
      <c r="F47" s="5">
        <v>31</v>
      </c>
      <c r="G47" s="6">
        <f>IF(F47&lt;8,,IF(F47&lt;8,,SUM(7.86*(POWER((F47-8),1.1)))))</f>
        <v>247.35640800370203</v>
      </c>
      <c r="H47" s="5">
        <v>9.61</v>
      </c>
      <c r="I47" s="6">
        <f>IF(H47&lt;0.1,,IF(H47&gt;13,,SUM(46.0849*(POWER((13-H47),1.81)))))</f>
        <v>419.9717744211627</v>
      </c>
      <c r="J47" s="7">
        <v>0</v>
      </c>
      <c r="K47" s="6">
        <f>IF(J47&lt;75,,IF(J47&lt;75,,SUM(1.84523*(POWER((J47-75),1.348)))))</f>
        <v>0</v>
      </c>
      <c r="L47" s="8">
        <v>373</v>
      </c>
      <c r="M47" s="6">
        <f>IF(L47&lt;210,,IF(L47&lt;210,,SUM(0.188807*(POWER((L47-210),1.41)))))</f>
        <v>248.42918458873058</v>
      </c>
      <c r="N47" s="37"/>
      <c r="O47" s="26" t="s">
        <v>11</v>
      </c>
      <c r="P47" s="27"/>
      <c r="Q47" s="6">
        <f>IF((N47*60+P47)&lt;0.1,,IF((N47*60+P47)&gt;254,,SUM(0.11193*(POWER((254-(N47*60+P47)),1.88)))))</f>
        <v>0</v>
      </c>
      <c r="R47" s="10">
        <f>SUM(E47,G47,I47,K47,M47,Q47)</f>
        <v>915.7573670135953</v>
      </c>
    </row>
    <row r="48" spans="1:18" ht="12.75">
      <c r="A48" s="15"/>
      <c r="B48" s="29"/>
      <c r="C48" s="29"/>
      <c r="D48" s="5"/>
      <c r="E48" s="6"/>
      <c r="F48" s="5"/>
      <c r="G48" s="6"/>
      <c r="H48" s="5"/>
      <c r="I48" s="6"/>
      <c r="J48" s="7"/>
      <c r="K48" s="6"/>
      <c r="L48" s="8"/>
      <c r="M48" s="6"/>
      <c r="N48" s="37"/>
      <c r="O48" s="26"/>
      <c r="P48" s="27"/>
      <c r="Q48" s="6"/>
      <c r="R48" s="10">
        <f>R43+R44+R45+R46</f>
        <v>4749.90643883275</v>
      </c>
    </row>
    <row r="49" spans="15:16" ht="12.75">
      <c r="O49"/>
      <c r="P49"/>
    </row>
    <row r="50" spans="1:18" ht="12.75">
      <c r="A50" s="15"/>
      <c r="B50" s="29" t="s">
        <v>246</v>
      </c>
      <c r="C50" s="29" t="s">
        <v>250</v>
      </c>
      <c r="D50" s="5">
        <v>6.63</v>
      </c>
      <c r="E50" s="6">
        <f>IF(D50&lt;1.5,,IF(D50&lt;1.5,,SUM(56.0211*(POWER((D50-1.5),1.05)))))</f>
        <v>311.8709085759978</v>
      </c>
      <c r="F50" s="5">
        <v>0</v>
      </c>
      <c r="G50" s="6">
        <f>IF(F50&lt;8,,IF(F50&lt;8,,SUM(7.86*(POWER((F50-8),1.1)))))</f>
        <v>0</v>
      </c>
      <c r="H50" s="5">
        <v>9.42</v>
      </c>
      <c r="I50" s="6">
        <f>IF(H50&lt;0.1,,IF(H50&gt;13,,SUM(46.0849*(POWER((13-H50),1.81)))))</f>
        <v>463.53969179803136</v>
      </c>
      <c r="J50" s="7">
        <v>125</v>
      </c>
      <c r="K50" s="6">
        <f>IF(J50&lt;75,,IF(J50&lt;75,,SUM(1.84523*(POWER((J50-75),1.348)))))</f>
        <v>359.96648946090556</v>
      </c>
      <c r="L50" s="8">
        <v>0</v>
      </c>
      <c r="M50" s="6">
        <f>IF(L50&lt;210,,IF(L50&lt;210,,SUM(0.188807*(POWER((L50-210),1.41)))))</f>
        <v>0</v>
      </c>
      <c r="N50" s="37">
        <v>3</v>
      </c>
      <c r="O50" s="26" t="s">
        <v>11</v>
      </c>
      <c r="P50" s="27" t="s">
        <v>461</v>
      </c>
      <c r="Q50" s="6">
        <f>IF((N50*60+P50)&lt;0.1,,IF((N50*60+P50)&gt;254,,SUM(0.11193*(POWER((254-(N50*60+P50)),1.88)))))</f>
        <v>294.7417439342096</v>
      </c>
      <c r="R50" s="10">
        <f>SUM(E50,G50,I50,K50,M50,Q50)</f>
        <v>1430.1188337691444</v>
      </c>
    </row>
    <row r="51" spans="1:18" ht="12.75">
      <c r="A51" s="15"/>
      <c r="B51" s="29" t="s">
        <v>248</v>
      </c>
      <c r="C51" s="29" t="s">
        <v>250</v>
      </c>
      <c r="D51" s="5">
        <v>0</v>
      </c>
      <c r="E51" s="6">
        <f>IF(D51&lt;1.5,,IF(D51&lt;1.5,,SUM(56.0211*(POWER((D51-1.5),1.05)))))</f>
        <v>0</v>
      </c>
      <c r="F51" s="5">
        <v>30</v>
      </c>
      <c r="G51" s="6">
        <f>IF(F51&lt;8,,IF(F51&lt;8,,SUM(7.86*(POWER((F51-8),1.1)))))</f>
        <v>235.55237906447334</v>
      </c>
      <c r="H51" s="5">
        <v>9.33</v>
      </c>
      <c r="I51" s="6">
        <f>IF(H51&lt;0.1,,IF(H51&gt;13,,SUM(46.0849*(POWER((13-H51),1.81)))))</f>
        <v>484.8464563071394</v>
      </c>
      <c r="J51" s="7">
        <v>0</v>
      </c>
      <c r="K51" s="6">
        <f>IF(J51&lt;75,,IF(J51&lt;75,,SUM(1.84523*(POWER((J51-75),1.348)))))</f>
        <v>0</v>
      </c>
      <c r="L51" s="8">
        <v>399</v>
      </c>
      <c r="M51" s="6">
        <f>IF(L51&lt;210,,IF(L51&lt;210,,SUM(0.188807*(POWER((L51-210),1.41)))))</f>
        <v>306.0759707451096</v>
      </c>
      <c r="N51" s="37">
        <v>3</v>
      </c>
      <c r="O51" s="26" t="s">
        <v>11</v>
      </c>
      <c r="P51" s="27" t="s">
        <v>463</v>
      </c>
      <c r="Q51" s="6">
        <f>IF((N51*60+P51)&lt;0.1,,IF((N51*60+P51)&gt;254,,SUM(0.11193*(POWER((254-(N51*60+P51)),1.88)))))</f>
        <v>153.4749444340041</v>
      </c>
      <c r="R51" s="10">
        <f>SUM(E51,G51,I51,K51,M51,Q51)</f>
        <v>1179.9497505507265</v>
      </c>
    </row>
    <row r="52" spans="1:18" ht="12.75">
      <c r="A52" s="15">
        <v>7</v>
      </c>
      <c r="B52" s="29" t="s">
        <v>247</v>
      </c>
      <c r="C52" s="29" t="s">
        <v>250</v>
      </c>
      <c r="D52" s="5">
        <v>6.28</v>
      </c>
      <c r="E52" s="6">
        <f>IF(D52&lt;1.5,,IF(D52&lt;1.5,,SUM(56.0211*(POWER((D52-1.5),1.05)))))</f>
        <v>289.5682380664986</v>
      </c>
      <c r="F52" s="5">
        <v>0</v>
      </c>
      <c r="G52" s="6">
        <f>IF(F52&lt;8,,IF(F52&lt;8,,SUM(7.86*(POWER((F52-8),1.1)))))</f>
        <v>0</v>
      </c>
      <c r="H52" s="5">
        <v>9.88</v>
      </c>
      <c r="I52" s="6">
        <f>IF(H52&lt;0.1,,IF(H52&gt;13,,SUM(46.0849*(POWER((13-H52),1.81)))))</f>
        <v>361.3919418378202</v>
      </c>
      <c r="J52" s="7">
        <v>115</v>
      </c>
      <c r="K52" s="6">
        <f>IF(J52&lt;75,,IF(J52&lt;75,,SUM(1.84523*(POWER((J52-75),1.348)))))</f>
        <v>266.4571479827842</v>
      </c>
      <c r="L52" s="8">
        <v>0</v>
      </c>
      <c r="M52" s="6">
        <f>IF(L52&lt;210,,IF(L52&lt;210,,SUM(0.188807*(POWER((L52-210),1.41)))))</f>
        <v>0</v>
      </c>
      <c r="N52" s="37">
        <v>3</v>
      </c>
      <c r="O52" s="26" t="s">
        <v>11</v>
      </c>
      <c r="P52" s="27" t="s">
        <v>462</v>
      </c>
      <c r="Q52" s="6">
        <f>IF((N52*60+P52)&lt;0.1,,IF((N52*60+P52)&gt;254,,SUM(0.11193*(POWER((254-(N52*60+P52)),1.88)))))</f>
        <v>136.08134957993457</v>
      </c>
      <c r="R52" s="10">
        <f>SUM(E52,G52,I52,K52,M52,Q52)</f>
        <v>1053.4986774670376</v>
      </c>
    </row>
    <row r="53" spans="1:18" ht="12.75">
      <c r="A53" s="15"/>
      <c r="B53" s="29" t="s">
        <v>266</v>
      </c>
      <c r="C53" s="29" t="s">
        <v>250</v>
      </c>
      <c r="D53" s="5">
        <v>0</v>
      </c>
      <c r="E53" s="6">
        <f>IF(D53&lt;1.5,,IF(D53&lt;1.5,,SUM(56.0211*(POWER((D53-1.5),1.05)))))</f>
        <v>0</v>
      </c>
      <c r="F53" s="5">
        <v>25</v>
      </c>
      <c r="G53" s="6">
        <f>IF(F53&lt;8,,IF(F53&lt;8,,SUM(7.86*(POWER((F53-8),1.1)))))</f>
        <v>177.384782398604</v>
      </c>
      <c r="H53" s="5">
        <v>10.24</v>
      </c>
      <c r="I53" s="6">
        <f>IF(H53&lt;0.1,,IF(H53&gt;13,,SUM(46.0849*(POWER((13-H53),1.81)))))</f>
        <v>289.47035117046204</v>
      </c>
      <c r="J53" s="7">
        <v>0</v>
      </c>
      <c r="K53" s="6">
        <f>IF(J53&lt;75,,IF(J53&lt;75,,SUM(1.84523*(POWER((J53-75),1.348)))))</f>
        <v>0</v>
      </c>
      <c r="L53" s="8">
        <v>321</v>
      </c>
      <c r="M53" s="6">
        <f>IF(L53&lt;210,,IF(L53&lt;210,,SUM(0.188807*(POWER((L53-210),1.41)))))</f>
        <v>144.5185154814337</v>
      </c>
      <c r="N53" s="37">
        <v>3</v>
      </c>
      <c r="O53" s="26" t="s">
        <v>11</v>
      </c>
      <c r="P53" s="27" t="s">
        <v>464</v>
      </c>
      <c r="Q53" s="6">
        <f>IF((N53*60+P53)&lt;0.1,,IF((N53*60+P53)&gt;254,,SUM(0.11193*(POWER((254-(N53*60+P53)),1.88)))))</f>
        <v>95.10210085302263</v>
      </c>
      <c r="R53" s="10">
        <f>SUM(E53,G53,I53,K53,M53,Q53)</f>
        <v>706.4757499035223</v>
      </c>
    </row>
    <row r="54" spans="1:18" ht="12.75">
      <c r="A54" s="15"/>
      <c r="B54" s="29" t="s">
        <v>249</v>
      </c>
      <c r="C54" s="29" t="s">
        <v>250</v>
      </c>
      <c r="D54" s="5">
        <v>6.14</v>
      </c>
      <c r="E54" s="6">
        <f>IF(D54&lt;1.5,,IF(D54&lt;1.5,,SUM(56.0211*(POWER((D54-1.5),1.05)))))</f>
        <v>280.6696879078597</v>
      </c>
      <c r="F54" s="5">
        <v>0</v>
      </c>
      <c r="G54" s="6">
        <f>IF(F54&lt;8,,IF(F54&lt;8,,SUM(7.86*(POWER((F54-8),1.1)))))</f>
        <v>0</v>
      </c>
      <c r="H54" s="5">
        <v>10.27</v>
      </c>
      <c r="I54" s="6">
        <f>IF(H54&lt;0.1,,IF(H54&gt;13,,SUM(46.0849*(POWER((13-H54),1.81)))))</f>
        <v>283.8004244119289</v>
      </c>
      <c r="J54" s="7">
        <v>0</v>
      </c>
      <c r="K54" s="6">
        <f>IF(J54&lt;75,,IF(J54&lt;75,,SUM(1.84523*(POWER((J54-75),1.348)))))</f>
        <v>0</v>
      </c>
      <c r="L54" s="8">
        <v>274</v>
      </c>
      <c r="M54" s="6">
        <f>IF(L54&lt;210,,IF(L54&lt;210,,SUM(0.188807*(POWER((L54-210),1.41)))))</f>
        <v>66.48625255872264</v>
      </c>
      <c r="N54" s="37">
        <v>3</v>
      </c>
      <c r="O54" s="26" t="s">
        <v>11</v>
      </c>
      <c r="P54" s="27" t="s">
        <v>465</v>
      </c>
      <c r="Q54" s="6">
        <f>IF((N54*60+P54)&lt;0.1,,IF((N54*60+P54)&gt;254,,SUM(0.11193*(POWER((254-(N54*60+P54)),1.88)))))</f>
        <v>60.42059295722348</v>
      </c>
      <c r="R54" s="10">
        <f>SUM(E54,G54,I54,K54,M54,Q54)</f>
        <v>691.3769578357346</v>
      </c>
    </row>
    <row r="55" spans="1:18" ht="12.75">
      <c r="A55" s="15"/>
      <c r="B55" s="29"/>
      <c r="C55" s="29"/>
      <c r="D55" s="5"/>
      <c r="E55" s="6"/>
      <c r="F55" s="5"/>
      <c r="G55" s="6"/>
      <c r="H55" s="5"/>
      <c r="I55" s="6"/>
      <c r="J55" s="7"/>
      <c r="K55" s="6"/>
      <c r="L55" s="8"/>
      <c r="M55" s="6"/>
      <c r="N55" s="37"/>
      <c r="O55" s="26"/>
      <c r="P55" s="27"/>
      <c r="Q55" s="6"/>
      <c r="R55" s="10">
        <f>R50+R51+R52+R53</f>
        <v>4370.043011690431</v>
      </c>
    </row>
    <row r="56" spans="1:10" ht="12.75">
      <c r="A56" s="11"/>
      <c r="J56" s="12"/>
    </row>
    <row r="57" spans="1:18" ht="12.75">
      <c r="A57" s="15"/>
      <c r="B57" s="29" t="s">
        <v>230</v>
      </c>
      <c r="C57" s="29" t="s">
        <v>228</v>
      </c>
      <c r="D57" s="5">
        <v>0</v>
      </c>
      <c r="E57" s="6">
        <f>IF(D57&lt;1.5,,IF(D57&lt;1.5,,SUM(56.0211*(POWER((D57-1.5),1.05)))))</f>
        <v>0</v>
      </c>
      <c r="F57" s="5">
        <v>39</v>
      </c>
      <c r="G57" s="6">
        <f>IF(F57&lt;8,,IF(F57&lt;8,,SUM(7.86*(POWER((F57-8),1.1)))))</f>
        <v>343.4949917077111</v>
      </c>
      <c r="H57" s="5">
        <v>9.87</v>
      </c>
      <c r="I57" s="6">
        <f>IF(H57&lt;0.1,,IF(H57&gt;13,,SUM(46.0849*(POWER((13-H57),1.81)))))</f>
        <v>363.4911993373341</v>
      </c>
      <c r="J57" s="7">
        <v>120</v>
      </c>
      <c r="K57" s="6">
        <f>IF(J57&lt;75,,IF(J57&lt;75,,SUM(1.84523*(POWER((J57-75),1.348)))))</f>
        <v>312.306465579754</v>
      </c>
      <c r="L57" s="8">
        <v>0</v>
      </c>
      <c r="M57" s="6">
        <f>IF(L57&lt;210,,IF(L57&lt;210,,SUM(0.188807*(POWER((L57-210),1.41)))))</f>
        <v>0</v>
      </c>
      <c r="N57" s="37">
        <v>3</v>
      </c>
      <c r="O57" s="26" t="s">
        <v>11</v>
      </c>
      <c r="P57" s="27" t="s">
        <v>459</v>
      </c>
      <c r="Q57" s="6">
        <f>IF((N57*60+P57)&lt;0.1,,IF((N57*60+P57)&gt;254,,SUM(0.11193*(POWER((254-(N57*60+P57)),1.88)))))</f>
        <v>356.07868330820645</v>
      </c>
      <c r="R57" s="10">
        <f>SUM(E57,G57,I57,K57,M57,Q57)</f>
        <v>1375.3713399330056</v>
      </c>
    </row>
    <row r="58" spans="1:18" ht="12.75">
      <c r="A58" s="15"/>
      <c r="B58" s="29" t="s">
        <v>229</v>
      </c>
      <c r="C58" s="29" t="s">
        <v>228</v>
      </c>
      <c r="D58" s="5">
        <v>7.34</v>
      </c>
      <c r="E58" s="6">
        <f>IF(D58&lt;1.5,,IF(D58&lt;1.5,,SUM(56.0211*(POWER((D58-1.5),1.05)))))</f>
        <v>357.34287040248313</v>
      </c>
      <c r="F58" s="5">
        <v>0</v>
      </c>
      <c r="G58" s="6">
        <f>IF(F58&lt;8,,IF(F58&lt;8,,SUM(7.86*(POWER((F58-8),1.1)))))</f>
        <v>0</v>
      </c>
      <c r="H58" s="5">
        <v>9.6</v>
      </c>
      <c r="I58" s="6">
        <f>IF(H58&lt;0.1,,IF(H58&gt;13,,SUM(46.0849*(POWER((13-H58),1.81)))))</f>
        <v>422.21677998073017</v>
      </c>
      <c r="J58" s="7">
        <v>120</v>
      </c>
      <c r="K58" s="6">
        <f>IF(J58&lt;75,,IF(J58&lt;75,,SUM(1.84523*(POWER((J58-75),1.348)))))</f>
        <v>312.306465579754</v>
      </c>
      <c r="L58" s="7">
        <v>0</v>
      </c>
      <c r="M58" s="6">
        <f>IF(L58&lt;210,,IF(L58&lt;210,,SUM(0.188807*(POWER((L58-210),1.41)))))</f>
        <v>0</v>
      </c>
      <c r="N58" s="37">
        <v>3</v>
      </c>
      <c r="O58" s="26" t="s">
        <v>11</v>
      </c>
      <c r="P58" s="27" t="s">
        <v>457</v>
      </c>
      <c r="Q58" s="6">
        <f>IF((N58*60+P58)&lt;0.1,,IF((N58*60+P58)&gt;254,,SUM(0.11193*(POWER((254-(N58*60+P58)),1.88)))))</f>
        <v>177.1663071758608</v>
      </c>
      <c r="R58" s="10">
        <f>SUM(E58,G58,I58,K58,M58,Q58)</f>
        <v>1269.032423138828</v>
      </c>
    </row>
    <row r="59" spans="1:18" ht="12.75">
      <c r="A59" s="15">
        <v>8</v>
      </c>
      <c r="B59" s="29" t="s">
        <v>231</v>
      </c>
      <c r="C59" s="29" t="s">
        <v>228</v>
      </c>
      <c r="D59" s="5">
        <v>0</v>
      </c>
      <c r="E59" s="6">
        <f>IF(D59&lt;1.5,,IF(D59&lt;1.5,,SUM(56.0211*(POWER((D59-1.5),1.05)))))</f>
        <v>0</v>
      </c>
      <c r="F59" s="5">
        <v>30</v>
      </c>
      <c r="G59" s="6">
        <f>IF(F59&lt;8,,IF(F59&lt;8,,SUM(7.86*(POWER((F59-8),1.1)))))</f>
        <v>235.55237906447334</v>
      </c>
      <c r="H59" s="5">
        <v>10.17</v>
      </c>
      <c r="I59" s="6">
        <f>IF(H59&lt;0.1,,IF(H59&gt;13,,SUM(46.0849*(POWER((13-H59),1.81)))))</f>
        <v>302.89499540712836</v>
      </c>
      <c r="J59" s="7">
        <v>0</v>
      </c>
      <c r="K59" s="6">
        <f>IF(J59&lt;75,,IF(J59&lt;75,,SUM(1.84523*(POWER((J59-75),1.348)))))</f>
        <v>0</v>
      </c>
      <c r="L59" s="8">
        <v>335</v>
      </c>
      <c r="M59" s="6">
        <f>IF(L59&lt;210,,IF(L59&lt;210,,SUM(0.188807*(POWER((L59-210),1.41)))))</f>
        <v>170.86818647219957</v>
      </c>
      <c r="N59" s="37">
        <v>3</v>
      </c>
      <c r="O59" s="26" t="s">
        <v>11</v>
      </c>
      <c r="P59" s="27" t="s">
        <v>460</v>
      </c>
      <c r="Q59" s="6">
        <f>IF((N59*60+P59)&lt;0.1,,IF((N59*60+P59)&gt;254,,SUM(0.11193*(POWER((254-(N59*60+P59)),1.88)))))</f>
        <v>114.33032204342507</v>
      </c>
      <c r="R59" s="10">
        <f>SUM(E59,G59,I59,K59,M59,Q59)</f>
        <v>823.6458829872264</v>
      </c>
    </row>
    <row r="60" spans="1:18" ht="12.75">
      <c r="A60" s="15"/>
      <c r="B60" s="29" t="s">
        <v>245</v>
      </c>
      <c r="C60" s="29" t="s">
        <v>228</v>
      </c>
      <c r="D60" s="5">
        <v>5.53</v>
      </c>
      <c r="E60" s="6">
        <f>IF(D60&lt;1.5,,IF(D60&lt;1.5,,SUM(56.0211*(POWER((D60-1.5),1.05)))))</f>
        <v>242.05938781398984</v>
      </c>
      <c r="F60" s="5">
        <v>0</v>
      </c>
      <c r="G60" s="6">
        <f>IF(F60&lt;8,,IF(F60&lt;8,,SUM(7.86*(POWER((F60-8),1.1)))))</f>
        <v>0</v>
      </c>
      <c r="H60" s="5">
        <v>10.12</v>
      </c>
      <c r="I60" s="6">
        <f>IF(H60&lt;0.1,,IF(H60&gt;13,,SUM(46.0849*(POWER((13-H60),1.81)))))</f>
        <v>312.65044581862804</v>
      </c>
      <c r="J60" s="7">
        <v>0</v>
      </c>
      <c r="K60" s="6">
        <f>IF(J60&lt;75,,IF(J60&lt;75,,SUM(1.84523*(POWER((J60-75),1.348)))))</f>
        <v>0</v>
      </c>
      <c r="L60" s="8">
        <v>326</v>
      </c>
      <c r="M60" s="6">
        <f>IF(L60&lt;210,,IF(L60&lt;210,,SUM(0.188807*(POWER((L60-210),1.41)))))</f>
        <v>153.7814163463236</v>
      </c>
      <c r="N60" s="37">
        <v>3</v>
      </c>
      <c r="O60" s="26" t="s">
        <v>11</v>
      </c>
      <c r="P60" s="27" t="s">
        <v>458</v>
      </c>
      <c r="Q60" s="6">
        <f>IF((N60*60+P60)&lt;0.1,,IF((N60*60+P60)&gt;254,,SUM(0.11193*(POWER((254-(N60*60+P60)),1.88)))))</f>
        <v>83.4866865957339</v>
      </c>
      <c r="R60" s="10">
        <f>SUM(E60,G60,I60,K60,M60,Q60)</f>
        <v>791.9779365746754</v>
      </c>
    </row>
    <row r="61" spans="1:18" ht="12.75">
      <c r="A61" s="15"/>
      <c r="B61" s="29"/>
      <c r="C61" s="29"/>
      <c r="D61" s="5"/>
      <c r="E61" s="6">
        <f>IF(D61&lt;1.5,,IF(D61&lt;1.5,,SUM(56.0211*(POWER((D61-1.5),1.05)))))</f>
        <v>0</v>
      </c>
      <c r="F61" s="5"/>
      <c r="G61" s="6">
        <f>IF(F61&lt;8,,IF(F61&lt;8,,SUM(7.86*(POWER((F61-8),1.1)))))</f>
        <v>0</v>
      </c>
      <c r="H61" s="5"/>
      <c r="I61" s="6">
        <f>IF(H61&lt;0.1,,IF(H61&gt;13,,SUM(46.0849*(POWER((13-H61),1.81)))))</f>
        <v>0</v>
      </c>
      <c r="J61" s="7"/>
      <c r="K61" s="6">
        <f>IF(J61&lt;75,,IF(J61&lt;75,,SUM(1.84523*(POWER((J61-75),1.348)))))</f>
        <v>0</v>
      </c>
      <c r="L61" s="7"/>
      <c r="M61" s="6">
        <f>IF(L61&lt;210,,IF(L61&lt;210,,SUM(0.188807*(POWER((L61-210),1.41)))))</f>
        <v>0</v>
      </c>
      <c r="N61" s="37"/>
      <c r="O61" s="26" t="s">
        <v>11</v>
      </c>
      <c r="P61" s="27"/>
      <c r="Q61" s="6">
        <f>IF((N61*60+P61)&lt;0.1,,IF((N61*60+P61)&gt;254,,SUM(0.11193*(POWER((254-(N61*60+P61)),1.88)))))</f>
        <v>0</v>
      </c>
      <c r="R61" s="10">
        <f>SUM(E61,G61,I61,K61,M61,Q61)</f>
        <v>0</v>
      </c>
    </row>
    <row r="62" spans="1:18" ht="12.75">
      <c r="A62" s="15"/>
      <c r="B62" s="29"/>
      <c r="C62" s="29"/>
      <c r="D62" s="5"/>
      <c r="E62" s="6"/>
      <c r="F62" s="5"/>
      <c r="G62" s="6"/>
      <c r="H62" s="5"/>
      <c r="I62" s="6"/>
      <c r="J62" s="7"/>
      <c r="K62" s="6"/>
      <c r="L62" s="8"/>
      <c r="M62" s="6"/>
      <c r="N62" s="37"/>
      <c r="O62" s="26"/>
      <c r="P62" s="27"/>
      <c r="Q62" s="6"/>
      <c r="R62" s="10">
        <f>R57+R58+R59+R60</f>
        <v>4260.027582633736</v>
      </c>
    </row>
    <row r="63" spans="15:16" ht="12.75">
      <c r="O63"/>
      <c r="P63"/>
    </row>
    <row r="64" spans="1:18" ht="12.75">
      <c r="A64" s="15"/>
      <c r="B64" s="29" t="s">
        <v>205</v>
      </c>
      <c r="C64" s="29" t="s">
        <v>198</v>
      </c>
      <c r="D64" s="5">
        <v>0</v>
      </c>
      <c r="E64" s="6">
        <f>IF(D64&lt;1.5,,IF(D64&lt;1.5,,SUM(56.0211*(POWER((D64-1.5),1.05)))))</f>
        <v>0</v>
      </c>
      <c r="F64" s="5">
        <v>43</v>
      </c>
      <c r="G64" s="6">
        <f>IF(F64&lt;8,,IF(F64&lt;8,,SUM(7.86*(POWER((F64-8),1.1)))))</f>
        <v>392.5521811846999</v>
      </c>
      <c r="H64" s="5">
        <v>10</v>
      </c>
      <c r="I64" s="6">
        <f>IF(H64&lt;0.1,,IF(H64&gt;13,,SUM(46.0849*(POWER((13-H64),1.81)))))</f>
        <v>336.626359596566</v>
      </c>
      <c r="J64" s="7">
        <v>0</v>
      </c>
      <c r="K64" s="6">
        <f>IF(J64&lt;75,,IF(J64&lt;75,,SUM(1.84523*(POWER((J64-75),1.348)))))</f>
        <v>0</v>
      </c>
      <c r="L64" s="8">
        <v>364</v>
      </c>
      <c r="M64" s="6">
        <f>IF(L64&lt;210,,IF(L64&lt;210,,SUM(0.188807*(POWER((L64-210),1.41)))))</f>
        <v>229.30963764771136</v>
      </c>
      <c r="N64" s="37">
        <v>3</v>
      </c>
      <c r="O64" s="26" t="s">
        <v>11</v>
      </c>
      <c r="P64" s="27" t="s">
        <v>450</v>
      </c>
      <c r="Q64" s="6">
        <f>IF((N64*60+P64)&lt;0.1,,IF((N64*60+P64)&gt;254,,SUM(0.11193*(POWER((254-(N64*60+P64)),1.88)))))</f>
        <v>211.480218582663</v>
      </c>
      <c r="R64" s="10">
        <f>SUM(E64,G64,I64,K64,M64,Q64)</f>
        <v>1169.9683970116403</v>
      </c>
    </row>
    <row r="65" spans="1:18" ht="12.75">
      <c r="A65" s="15"/>
      <c r="B65" s="29" t="s">
        <v>207</v>
      </c>
      <c r="C65" s="29" t="s">
        <v>198</v>
      </c>
      <c r="D65" s="5">
        <v>6.64</v>
      </c>
      <c r="E65" s="6">
        <f>IF(D65&lt;1.5,,IF(D65&lt;1.5,,SUM(56.0211*(POWER((D65-1.5),1.05)))))</f>
        <v>312.50927193363924</v>
      </c>
      <c r="F65" s="5">
        <v>0</v>
      </c>
      <c r="G65" s="6">
        <f>IF(F65&lt;8,,IF(F65&lt;8,,SUM(7.86*(POWER((F65-8),1.1)))))</f>
        <v>0</v>
      </c>
      <c r="H65" s="5">
        <v>10.52</v>
      </c>
      <c r="I65" s="6">
        <f>IF(H65&lt;0.1,,IF(H65&gt;13,,SUM(46.0849*(POWER((13-H65),1.81)))))</f>
        <v>238.51527191382291</v>
      </c>
      <c r="J65" s="7">
        <v>0</v>
      </c>
      <c r="K65" s="6">
        <f>IF(J65&lt;75,,IF(J65&lt;75,,SUM(1.84523*(POWER((J65-75),1.348)))))</f>
        <v>0</v>
      </c>
      <c r="L65" s="8">
        <v>317</v>
      </c>
      <c r="M65" s="6">
        <f>IF(L65&lt;210,,IF(L65&lt;210,,SUM(0.188807*(POWER((L65-210),1.41)))))</f>
        <v>137.23004893936744</v>
      </c>
      <c r="N65" s="37">
        <v>3</v>
      </c>
      <c r="O65" s="26" t="s">
        <v>11</v>
      </c>
      <c r="P65" s="27" t="s">
        <v>452</v>
      </c>
      <c r="Q65" s="6">
        <f>IF((N65*60+P65)&lt;0.1,,IF((N65*60+P65)&gt;254,,SUM(0.11193*(POWER((254-(N65*60+P65)),1.88)))))</f>
        <v>269.72970182185435</v>
      </c>
      <c r="R65" s="10">
        <f>SUM(E65,G65,I65,K65,M65,Q65)</f>
        <v>957.984294608684</v>
      </c>
    </row>
    <row r="66" spans="1:18" ht="12.75">
      <c r="A66" s="15">
        <v>9</v>
      </c>
      <c r="B66" s="29" t="s">
        <v>206</v>
      </c>
      <c r="C66" s="29" t="s">
        <v>198</v>
      </c>
      <c r="D66" s="5">
        <v>0</v>
      </c>
      <c r="E66" s="6">
        <f>IF(D66&lt;1.5,,IF(D66&lt;1.5,,SUM(56.0211*(POWER((D66-1.5),1.05)))))</f>
        <v>0</v>
      </c>
      <c r="F66" s="5">
        <v>21</v>
      </c>
      <c r="G66" s="6">
        <f>IF(F66&lt;8,,IF(F66&lt;8,,SUM(7.86*(POWER((F66-8),1.1)))))</f>
        <v>132.0566371193854</v>
      </c>
      <c r="H66" s="5">
        <v>10.74</v>
      </c>
      <c r="I66" s="6">
        <f>IF(H66&lt;0.1,,IF(H66&gt;13,,SUM(46.0849*(POWER((13-H66),1.81)))))</f>
        <v>201.60204088515198</v>
      </c>
      <c r="J66" s="7">
        <v>0</v>
      </c>
      <c r="K66" s="6">
        <f>IF(J66&lt;75,,IF(J66&lt;75,,SUM(1.84523*(POWER((J66-75),1.348)))))</f>
        <v>0</v>
      </c>
      <c r="L66" s="8">
        <v>322</v>
      </c>
      <c r="M66" s="6">
        <f>IF(L66&lt;210,,IF(L66&lt;210,,SUM(0.188807*(POWER((L66-210),1.41)))))</f>
        <v>146.35767562966475</v>
      </c>
      <c r="N66" s="37">
        <v>2</v>
      </c>
      <c r="O66" s="26" t="s">
        <v>11</v>
      </c>
      <c r="P66" s="27" t="s">
        <v>451</v>
      </c>
      <c r="Q66" s="6">
        <f>IF((N66*60+P66)&lt;0.1,,IF((N66*60+P66)&gt;254,,SUM(0.11193*(POWER((254-(N66*60+P66)),1.88)))))</f>
        <v>417.15792517615915</v>
      </c>
      <c r="R66" s="10">
        <f>SUM(E66,G66,I66,K66,M66,Q66)</f>
        <v>897.1742788103613</v>
      </c>
    </row>
    <row r="67" spans="1:18" ht="12.75">
      <c r="A67" s="15"/>
      <c r="B67" s="29" t="s">
        <v>204</v>
      </c>
      <c r="C67" s="29" t="s">
        <v>198</v>
      </c>
      <c r="D67" s="5">
        <v>6.52</v>
      </c>
      <c r="E67" s="6">
        <f>IF(D67&lt;1.5,,IF(D67&lt;1.5,,SUM(56.0211*(POWER((D67-1.5),1.05)))))</f>
        <v>304.85304349081247</v>
      </c>
      <c r="F67" s="5">
        <v>0</v>
      </c>
      <c r="G67" s="6">
        <f>IF(F67&lt;8,,IF(F67&lt;8,,SUM(7.86*(POWER((F67-8),1.1)))))</f>
        <v>0</v>
      </c>
      <c r="H67" s="5">
        <v>10.84</v>
      </c>
      <c r="I67" s="6">
        <f>IF(H67&lt;0.1,,IF(H67&gt;13,,SUM(46.0849*(POWER((13-H67),1.81)))))</f>
        <v>185.74620056196133</v>
      </c>
      <c r="J67" s="7">
        <v>120</v>
      </c>
      <c r="K67" s="6">
        <f>IF(J67&lt;75,,IF(J67&lt;75,,SUM(1.84523*(POWER((J67-75),1.348)))))</f>
        <v>312.306465579754</v>
      </c>
      <c r="L67" s="8">
        <v>0</v>
      </c>
      <c r="M67" s="6">
        <f>IF(L67&lt;210,,IF(L67&lt;210,,SUM(0.188807*(POWER((L67-210),1.41)))))</f>
        <v>0</v>
      </c>
      <c r="N67" s="37">
        <v>3</v>
      </c>
      <c r="O67" s="26" t="s">
        <v>11</v>
      </c>
      <c r="P67" s="27" t="s">
        <v>448</v>
      </c>
      <c r="Q67" s="6">
        <f>IF((N67*60+P67)&lt;0.1,,IF((N67*60+P67)&gt;254,,SUM(0.11193*(POWER((254-(N67*60+P67)),1.88)))))</f>
        <v>54.75162211595799</v>
      </c>
      <c r="R67" s="10">
        <f>SUM(E67,G67,I67,K67,M67,Q67)</f>
        <v>857.6573317484857</v>
      </c>
    </row>
    <row r="68" spans="1:18" ht="12.75">
      <c r="A68" s="15"/>
      <c r="B68" s="29" t="s">
        <v>277</v>
      </c>
      <c r="C68" s="29" t="s">
        <v>198</v>
      </c>
      <c r="D68" s="5">
        <v>0</v>
      </c>
      <c r="E68" s="6">
        <f>IF(D68&lt;1.5,,IF(D68&lt;1.5,,SUM(56.0211*(POWER((D68-1.5),1.05)))))</f>
        <v>0</v>
      </c>
      <c r="F68" s="5">
        <v>35</v>
      </c>
      <c r="G68" s="6">
        <f>IF(F68&lt;8,,IF(F68&lt;8,,SUM(7.86*(POWER((F68-8),1.1)))))</f>
        <v>295.06838972444245</v>
      </c>
      <c r="H68" s="5">
        <v>10.57</v>
      </c>
      <c r="I68" s="6">
        <f>IF(H68&lt;0.1,,IF(H68&gt;13,,SUM(46.0849*(POWER((13-H68),1.81)))))</f>
        <v>229.88254931626585</v>
      </c>
      <c r="J68" s="7">
        <v>0</v>
      </c>
      <c r="K68" s="6">
        <f>IF(J68&lt;75,,IF(J68&lt;75,,SUM(1.84523*(POWER((J68-75),1.348)))))</f>
        <v>0</v>
      </c>
      <c r="L68" s="8">
        <v>0</v>
      </c>
      <c r="M68" s="6">
        <f>IF(L68&lt;210,,IF(L68&lt;210,,SUM(0.188807*(POWER((L68-210),1.41)))))</f>
        <v>0</v>
      </c>
      <c r="N68" s="37">
        <v>3</v>
      </c>
      <c r="O68" s="26" t="s">
        <v>11</v>
      </c>
      <c r="P68" s="27" t="s">
        <v>449</v>
      </c>
      <c r="Q68" s="6">
        <f>IF((N68*60+P68)&lt;0.1,,IF((N68*60+P68)&gt;254,,SUM(0.11193*(POWER((254-(N68*60+P68)),1.88)))))</f>
        <v>301.3264120654919</v>
      </c>
      <c r="R68" s="10">
        <f>SUM(E68,G68,I68,K68,M68,Q68)</f>
        <v>826.2773511062003</v>
      </c>
    </row>
    <row r="69" spans="1:18" ht="12.75">
      <c r="A69" s="15"/>
      <c r="B69" s="29"/>
      <c r="C69" s="29"/>
      <c r="D69" s="5"/>
      <c r="E69" s="6"/>
      <c r="F69" s="5"/>
      <c r="G69" s="6"/>
      <c r="H69" s="5"/>
      <c r="I69" s="6"/>
      <c r="J69" s="7"/>
      <c r="K69" s="6"/>
      <c r="L69" s="8"/>
      <c r="M69" s="6"/>
      <c r="N69" s="37"/>
      <c r="O69" s="26"/>
      <c r="P69" s="27"/>
      <c r="Q69" s="6"/>
      <c r="R69" s="10">
        <f>R64+R65+R66+R67</f>
        <v>3882.784302179171</v>
      </c>
    </row>
    <row r="70" spans="15:16" ht="12.75">
      <c r="O70"/>
      <c r="P70"/>
    </row>
    <row r="71" spans="1:18" ht="12.75">
      <c r="A71" s="15"/>
      <c r="B71" s="29" t="s">
        <v>155</v>
      </c>
      <c r="C71" s="29" t="s">
        <v>146</v>
      </c>
      <c r="D71" s="5">
        <v>0</v>
      </c>
      <c r="E71" s="6">
        <f>IF(D71&lt;1.5,,IF(D71&lt;1.5,,SUM(56.0211*(POWER((D71-1.5),1.05)))))</f>
        <v>0</v>
      </c>
      <c r="F71" s="5">
        <v>34</v>
      </c>
      <c r="G71" s="6">
        <f>IF(F71&lt;8,,IF(F71&lt;8,,SUM(7.86*(POWER((F71-8),1.1)))))</f>
        <v>283.06959843268504</v>
      </c>
      <c r="H71" s="5">
        <v>8.92</v>
      </c>
      <c r="I71" s="6">
        <f>IF(H71&lt;0.1,,IF(H71&gt;13,,SUM(46.0849*(POWER((13-H71),1.81)))))</f>
        <v>587.2912692891994</v>
      </c>
      <c r="J71" s="8">
        <v>0</v>
      </c>
      <c r="K71" s="6">
        <f>IF(J71&lt;75,,IF(J71&lt;75,,SUM(1.84523*(POWER((J71-75),1.348)))))</f>
        <v>0</v>
      </c>
      <c r="L71" s="8">
        <v>396</v>
      </c>
      <c r="M71" s="6">
        <f>IF(L71&lt;210,,IF(L71&lt;210,,SUM(0.188807*(POWER((L71-210),1.41)))))</f>
        <v>299.24805961263473</v>
      </c>
      <c r="N71" s="37">
        <v>3</v>
      </c>
      <c r="O71" s="26" t="s">
        <v>11</v>
      </c>
      <c r="P71" s="27" t="s">
        <v>441</v>
      </c>
      <c r="Q71" s="6">
        <f>IF((N71*60+P71)&lt;0.1,,IF((N71*60+P71)&gt;254,,SUM(0.11193*(POWER((254-(N71*60+P71)),1.88)))))</f>
        <v>325.0838587242362</v>
      </c>
      <c r="R71" s="10">
        <f>SUM(E71,G71,I71,K71,M71,Q71)</f>
        <v>1494.6927860587555</v>
      </c>
    </row>
    <row r="72" spans="1:18" ht="12.75">
      <c r="A72" s="15"/>
      <c r="B72" s="29" t="s">
        <v>154</v>
      </c>
      <c r="C72" s="29" t="s">
        <v>146</v>
      </c>
      <c r="D72" s="5">
        <v>0</v>
      </c>
      <c r="E72" s="6">
        <f>IF(D72&lt;1.5,,IF(D72&lt;1.5,,SUM(56.0211*(POWER((D72-1.5),1.05)))))</f>
        <v>0</v>
      </c>
      <c r="F72" s="5">
        <v>42</v>
      </c>
      <c r="G72" s="6">
        <f>IF(F72&lt;8,,IF(F72&lt;8,,SUM(7.86*(POWER((F72-8),1.1)))))</f>
        <v>380.23260486519746</v>
      </c>
      <c r="H72" s="5">
        <v>9.69</v>
      </c>
      <c r="I72" s="6">
        <f>IF(H72&lt;0.1,,IF(H72&gt;13,,SUM(46.0849*(POWER((13-H72),1.81)))))</f>
        <v>402.20486383212733</v>
      </c>
      <c r="J72" s="7">
        <v>0</v>
      </c>
      <c r="K72" s="6">
        <f>IF(J72&lt;75,,IF(J72&lt;75,,SUM(1.84523*(POWER((J72-75),1.348)))))</f>
        <v>0</v>
      </c>
      <c r="L72" s="7">
        <v>371</v>
      </c>
      <c r="M72" s="6">
        <f>IF(L72&lt;210,,IF(L72&lt;210,,SUM(0.188807*(POWER((L72-210),1.41)))))</f>
        <v>244.14204436357517</v>
      </c>
      <c r="N72" s="37"/>
      <c r="O72" s="26" t="s">
        <v>11</v>
      </c>
      <c r="P72" s="27"/>
      <c r="Q72" s="6">
        <f>IF((N72*60+P72)&lt;0.1,,IF((N72*60+P72)&gt;254,,SUM(0.11193*(POWER((254-(N72*60+P72)),1.88)))))</f>
        <v>0</v>
      </c>
      <c r="R72" s="10">
        <f>SUM(E72,G72,I72,K72,M72,Q72)</f>
        <v>1026.5795130609</v>
      </c>
    </row>
    <row r="73" spans="1:18" ht="12.75">
      <c r="A73" s="15">
        <v>10</v>
      </c>
      <c r="B73" s="29" t="s">
        <v>153</v>
      </c>
      <c r="C73" s="29" t="s">
        <v>146</v>
      </c>
      <c r="D73" s="5">
        <v>5.87</v>
      </c>
      <c r="E73" s="6">
        <f>IF(D73&lt;1.5,,IF(D73&lt;1.5,,SUM(56.0211*(POWER((D73-1.5),1.05)))))</f>
        <v>263.54643201709456</v>
      </c>
      <c r="F73" s="5">
        <v>0</v>
      </c>
      <c r="G73" s="6">
        <f>IF(F73&lt;8,,IF(F73&lt;8,,SUM(7.86*(POWER((F73-8),1.1)))))</f>
        <v>0</v>
      </c>
      <c r="H73" s="5">
        <v>9.43</v>
      </c>
      <c r="I73" s="6">
        <f>IF(H73&lt;0.1,,IF(H73&gt;13,,SUM(46.0849*(POWER((13-H73),1.81)))))</f>
        <v>461.1987490094404</v>
      </c>
      <c r="J73" s="7">
        <v>115</v>
      </c>
      <c r="K73" s="6">
        <f>IF(J73&lt;75,,IF(J73&lt;75,,SUM(1.84523*(POWER((J73-75),1.348)))))</f>
        <v>266.4571479827842</v>
      </c>
      <c r="L73" s="7">
        <v>0</v>
      </c>
      <c r="M73" s="6">
        <f>IF(L73&lt;210,,IF(L73&lt;210,,SUM(0.188807*(POWER((L73-210),1.41)))))</f>
        <v>0</v>
      </c>
      <c r="N73" s="37">
        <v>4</v>
      </c>
      <c r="O73" s="26" t="s">
        <v>11</v>
      </c>
      <c r="P73" s="27" t="s">
        <v>440</v>
      </c>
      <c r="Q73" s="6">
        <f>IF((N73*60+P73)&lt;0.1,,IF((N73*60+P73)&gt;254,,SUM(0.11193*(POWER((254-(N73*60+P73)),1.88)))))</f>
        <v>4.307488499297323</v>
      </c>
      <c r="R73" s="10">
        <f>SUM(E73,G73,I73,K73,M73,Q73)</f>
        <v>995.5098175086164</v>
      </c>
    </row>
    <row r="74" spans="1:18" ht="12.75">
      <c r="A74" s="15"/>
      <c r="B74" s="29" t="s">
        <v>152</v>
      </c>
      <c r="C74" s="29" t="s">
        <v>146</v>
      </c>
      <c r="D74" s="5">
        <v>7.37</v>
      </c>
      <c r="E74" s="6">
        <f>IF(D74&lt;1.5,,IF(D74&lt;1.5,,SUM(56.0211*(POWER((D74-1.5),1.05)))))</f>
        <v>359.2705662344219</v>
      </c>
      <c r="F74" s="5">
        <v>0</v>
      </c>
      <c r="G74" s="6">
        <f>IF(F74&lt;8,,IF(F74&lt;8,,SUM(7.86*(POWER((F74-8),1.1)))))</f>
        <v>0</v>
      </c>
      <c r="H74" s="5">
        <v>0</v>
      </c>
      <c r="I74" s="6">
        <f>IF(H74&lt;0.1,,IF(H74&gt;13,,SUM(46.0849*(POWER((13-H74),1.81)))))</f>
        <v>0</v>
      </c>
      <c r="J74" s="7">
        <v>0</v>
      </c>
      <c r="K74" s="6">
        <f>IF(J74&lt;75,,IF(J74&lt;75,,SUM(1.84523*(POWER((J74-75),1.348)))))</f>
        <v>0</v>
      </c>
      <c r="L74" s="7">
        <v>0</v>
      </c>
      <c r="M74" s="6">
        <f>IF(L74&lt;210,,IF(L74&lt;210,,SUM(0.188807*(POWER((L74-210),1.41)))))</f>
        <v>0</v>
      </c>
      <c r="N74" s="37"/>
      <c r="O74" s="26" t="s">
        <v>11</v>
      </c>
      <c r="P74" s="27"/>
      <c r="Q74" s="6">
        <f>IF((N74*60+P74)&lt;0.1,,IF((N74*60+P74)&gt;254,,SUM(0.11193*(POWER((254-(N74*60+P74)),1.88)))))</f>
        <v>0</v>
      </c>
      <c r="R74" s="10">
        <f>SUM(E74,G74,I74,K74,M74,Q74)</f>
        <v>359.2705662344219</v>
      </c>
    </row>
    <row r="75" spans="1:18" ht="12.75">
      <c r="A75" s="15"/>
      <c r="B75" s="29"/>
      <c r="C75" s="29"/>
      <c r="D75" s="5"/>
      <c r="E75" s="6">
        <f>IF(D75&lt;1.5,,IF(D75&lt;1.5,,SUM(56.0211*(POWER((D75-1.5),1.05)))))</f>
        <v>0</v>
      </c>
      <c r="F75" s="5"/>
      <c r="G75" s="6">
        <f>IF(F75&lt;8,,IF(F75&lt;8,,SUM(7.86*(POWER((F75-8),1.1)))))</f>
        <v>0</v>
      </c>
      <c r="H75" s="5"/>
      <c r="I75" s="6">
        <f>IF(H75&lt;0.1,,IF(H75&gt;13,,SUM(46.0849*(POWER((13-H75),1.81)))))</f>
        <v>0</v>
      </c>
      <c r="J75" s="8"/>
      <c r="K75" s="6">
        <f>IF(J75&lt;75,,IF(J75&lt;75,,SUM(1.84523*(POWER((J75-75),1.348)))))</f>
        <v>0</v>
      </c>
      <c r="L75" s="8"/>
      <c r="M75" s="6">
        <f>IF(L75&lt;210,,IF(L75&lt;210,,SUM(0.188807*(POWER((L75-210),1.41)))))</f>
        <v>0</v>
      </c>
      <c r="N75" s="37"/>
      <c r="O75" s="26" t="s">
        <v>11</v>
      </c>
      <c r="P75" s="27"/>
      <c r="Q75" s="6">
        <f>IF((N75*60+P75)&lt;0.1,,IF((N75*60+P75)&gt;254,,SUM(0.11193*(POWER((254-(N75*60+P75)),1.88)))))</f>
        <v>0</v>
      </c>
      <c r="R75" s="10">
        <f>SUM(E75,G75,I75,K75,M75,Q75)</f>
        <v>0</v>
      </c>
    </row>
    <row r="76" spans="1:18" ht="12.75">
      <c r="A76" s="15"/>
      <c r="B76" s="29"/>
      <c r="C76" s="29"/>
      <c r="D76" s="5"/>
      <c r="E76" s="6"/>
      <c r="F76" s="5"/>
      <c r="G76" s="6"/>
      <c r="H76" s="5"/>
      <c r="I76" s="6"/>
      <c r="J76" s="7"/>
      <c r="K76" s="6"/>
      <c r="L76" s="8"/>
      <c r="M76" s="6"/>
      <c r="N76" s="37"/>
      <c r="O76" s="26"/>
      <c r="P76" s="27"/>
      <c r="Q76" s="6"/>
      <c r="R76" s="10">
        <f>R71+R72+R73+R74</f>
        <v>3876.0526828626935</v>
      </c>
    </row>
    <row r="78" spans="1:18" ht="12.75">
      <c r="A78" s="15"/>
      <c r="B78" s="29" t="s">
        <v>29</v>
      </c>
      <c r="C78" s="29" t="s">
        <v>23</v>
      </c>
      <c r="D78" s="5">
        <v>8.15</v>
      </c>
      <c r="E78" s="6">
        <f>IF(D78&lt;1.5,,IF(D78&lt;1.5,,SUM(56.0211*(POWER((D78-1.5),1.05)))))</f>
        <v>409.55700620026755</v>
      </c>
      <c r="F78" s="5">
        <v>0</v>
      </c>
      <c r="G78" s="6">
        <f>IF(F78&lt;8,,IF(F78&lt;8,,SUM(7.86*(POWER((F78-8),1.1)))))</f>
        <v>0</v>
      </c>
      <c r="H78" s="5">
        <v>9.48</v>
      </c>
      <c r="I78" s="6">
        <f>IF(H78&lt;0.1,,IF(H78&gt;13,,SUM(46.0849*(POWER((13-H78),1.81)))))</f>
        <v>449.5736722643281</v>
      </c>
      <c r="J78" s="7">
        <v>115</v>
      </c>
      <c r="K78" s="6">
        <f>IF(J78&lt;75,,IF(J78&lt;75,,SUM(1.84523*(POWER((J78-75),1.348)))))</f>
        <v>266.4571479827842</v>
      </c>
      <c r="L78" s="7">
        <v>0</v>
      </c>
      <c r="M78" s="6">
        <f>IF(L78&lt;210,,IF(L78&lt;210,,SUM(0.188807*(POWER((L78-210),1.41)))))</f>
        <v>0</v>
      </c>
      <c r="N78" s="37" t="s">
        <v>348</v>
      </c>
      <c r="O78" s="26" t="s">
        <v>11</v>
      </c>
      <c r="P78" s="27" t="s">
        <v>413</v>
      </c>
      <c r="Q78" s="6">
        <f>IF((N78*60+P78)&lt;0.1,,IF((N78*60+P78)&gt;254,,SUM(0.11193*(POWER((254-(N78*60+P78)),1.88)))))</f>
        <v>160.0363536443032</v>
      </c>
      <c r="R78" s="10">
        <f>SUM(E78,G78,I78,K78,M78,Q78)</f>
        <v>1285.624180091683</v>
      </c>
    </row>
    <row r="79" spans="1:18" ht="12.75">
      <c r="A79" s="15"/>
      <c r="B79" s="29" t="s">
        <v>31</v>
      </c>
      <c r="C79" s="29" t="s">
        <v>23</v>
      </c>
      <c r="D79" s="5">
        <v>6.06</v>
      </c>
      <c r="E79" s="6">
        <f>IF(D79&lt;1.5,,IF(D79&lt;1.5,,SUM(56.0211*(POWER((D79-1.5),1.05)))))</f>
        <v>275.59080091397976</v>
      </c>
      <c r="F79" s="5">
        <v>0</v>
      </c>
      <c r="G79" s="6">
        <f>IF(F79&lt;8,,IF(F79&lt;8,,SUM(7.86*(POWER((F79-8),1.1)))))</f>
        <v>0</v>
      </c>
      <c r="H79" s="5">
        <v>10.04</v>
      </c>
      <c r="I79" s="6">
        <f>IF(H79&lt;0.1,,IF(H79&gt;13,,SUM(46.0849*(POWER((13-H79),1.81)))))</f>
        <v>328.54634979168566</v>
      </c>
      <c r="J79" s="7">
        <v>0</v>
      </c>
      <c r="K79" s="6">
        <f>IF(J79&lt;75,,IF(J79&lt;75,,SUM(1.84523*(POWER((J79-75),1.348)))))</f>
        <v>0</v>
      </c>
      <c r="L79" s="7">
        <v>320</v>
      </c>
      <c r="M79" s="6">
        <f>IF(L79&lt;210,,IF(L79&lt;210,,SUM(0.188807*(POWER((L79-210),1.41)))))</f>
        <v>142.68613616949048</v>
      </c>
      <c r="N79" s="37">
        <v>3</v>
      </c>
      <c r="O79" s="26" t="s">
        <v>11</v>
      </c>
      <c r="P79" s="27" t="s">
        <v>415</v>
      </c>
      <c r="Q79" s="6">
        <f>IF((N79*60+P79)&lt;0.1,,IF((N79*60+P79)&gt;254,,SUM(0.11193*(POWER((254-(N79*60+P79)),1.88)))))</f>
        <v>93.57467892312852</v>
      </c>
      <c r="R79" s="10">
        <f>SUM(E79,G79,I79,K79,M79,Q79)</f>
        <v>840.3979657982844</v>
      </c>
    </row>
    <row r="80" spans="1:18" ht="12.75">
      <c r="A80" s="15">
        <v>11</v>
      </c>
      <c r="B80" s="29" t="s">
        <v>283</v>
      </c>
      <c r="C80" s="29" t="s">
        <v>23</v>
      </c>
      <c r="D80" s="5">
        <v>0</v>
      </c>
      <c r="E80" s="6">
        <f>IF(D80&lt;1.5,,IF(D80&lt;1.5,,SUM(56.0211*(POWER((D80-1.5),1.05)))))</f>
        <v>0</v>
      </c>
      <c r="F80" s="5">
        <v>22</v>
      </c>
      <c r="G80" s="6">
        <f>IF(F80&lt;8,,IF(F80&lt;8,,SUM(7.86*(POWER((F80-8),1.1)))))</f>
        <v>143.27268019309415</v>
      </c>
      <c r="H80" s="5">
        <v>10.49</v>
      </c>
      <c r="I80" s="6">
        <f>IF(H80&lt;0.1,,IF(H80&gt;13,,SUM(46.0849*(POWER((13-H80),1.81)))))</f>
        <v>243.76316793833385</v>
      </c>
      <c r="J80" s="7">
        <v>110</v>
      </c>
      <c r="K80" s="6">
        <f>IF(J80&lt;75,,IF(J80&lt;75,,SUM(1.84523*(POWER((J80-75),1.348)))))</f>
        <v>222.5636477175478</v>
      </c>
      <c r="L80" s="8">
        <v>0</v>
      </c>
      <c r="M80" s="6">
        <f>IF(L80&lt;210,,IF(L80&lt;210,,SUM(0.188807*(POWER((L80-210),1.41)))))</f>
        <v>0</v>
      </c>
      <c r="N80" s="37">
        <v>3</v>
      </c>
      <c r="O80" s="26" t="s">
        <v>11</v>
      </c>
      <c r="P80" s="27" t="s">
        <v>416</v>
      </c>
      <c r="Q80" s="6">
        <f>IF((N80*60+P80)&lt;0.1,,IF((N80*60+P80)&gt;254,,SUM(0.11193*(POWER((254-(N80*60+P80)),1.88)))))</f>
        <v>170.47641681612308</v>
      </c>
      <c r="R80" s="10">
        <f>SUM(E80,G80,I80,K80,M80,Q80)</f>
        <v>780.0759126650989</v>
      </c>
    </row>
    <row r="81" spans="1:18" ht="12.75">
      <c r="A81" s="15"/>
      <c r="B81" s="29" t="s">
        <v>30</v>
      </c>
      <c r="C81" s="29" t="s">
        <v>23</v>
      </c>
      <c r="D81" s="5">
        <v>0</v>
      </c>
      <c r="E81" s="6">
        <f>IF(D81&lt;1.5,,IF(D81&lt;1.5,,SUM(56.0211*(POWER((D81-1.5),1.05)))))</f>
        <v>0</v>
      </c>
      <c r="F81" s="5">
        <v>26</v>
      </c>
      <c r="G81" s="6">
        <f>IF(F81&lt;8,,IF(F81&lt;8,,SUM(7.86*(POWER((F81-8),1.1)))))</f>
        <v>188.8957999722035</v>
      </c>
      <c r="H81" s="5">
        <v>10.26</v>
      </c>
      <c r="I81" s="6">
        <f>IF(H81&lt;0.1,,IF(H81&gt;13,,SUM(46.0849*(POWER((13-H81),1.81)))))</f>
        <v>285.6848223698387</v>
      </c>
      <c r="J81" s="7">
        <v>0</v>
      </c>
      <c r="K81" s="6">
        <f>IF(J81&lt;75,,IF(J81&lt;75,,SUM(1.84523*(POWER((J81-75),1.348)))))</f>
        <v>0</v>
      </c>
      <c r="L81" s="7">
        <v>268</v>
      </c>
      <c r="M81" s="6">
        <f>IF(L81&lt;210,,IF(L81&lt;210,,SUM(0.188807*(POWER((L81-210),1.41)))))</f>
        <v>57.86974419189266</v>
      </c>
      <c r="N81" s="37" t="s">
        <v>348</v>
      </c>
      <c r="O81" s="26" t="s">
        <v>11</v>
      </c>
      <c r="P81" s="27" t="s">
        <v>414</v>
      </c>
      <c r="Q81" s="6">
        <f>IF((N81*60+P81)&lt;0.1,,IF((N81*60+P81)&gt;254,,SUM(0.11193*(POWER((254-(N81*60+P81)),1.88)))))</f>
        <v>217.7055246315784</v>
      </c>
      <c r="R81" s="10">
        <f>SUM(E81,G81,I81,K81,M81,Q81)</f>
        <v>750.1558911655133</v>
      </c>
    </row>
    <row r="82" spans="1:18" ht="12.75">
      <c r="A82" s="15"/>
      <c r="B82" s="29" t="s">
        <v>28</v>
      </c>
      <c r="C82" s="29" t="s">
        <v>23</v>
      </c>
      <c r="D82" s="5">
        <v>0</v>
      </c>
      <c r="E82" s="6">
        <f>IF(D82&lt;1.5,,IF(D82&lt;1.5,,SUM(56.0211*(POWER((D82-1.5),1.05)))))</f>
        <v>0</v>
      </c>
      <c r="F82" s="5">
        <v>20</v>
      </c>
      <c r="G82" s="6">
        <f>IF(F82&lt;8,,IF(F82&lt;8,,SUM(7.86*(POWER((F82-8),1.1)))))</f>
        <v>120.92662070803648</v>
      </c>
      <c r="H82" s="5">
        <v>9.77</v>
      </c>
      <c r="I82" s="6">
        <f>IF(H82&lt;0.1,,IF(H82&gt;13,,SUM(46.0849*(POWER((13-H82),1.81)))))</f>
        <v>384.78241394243673</v>
      </c>
      <c r="J82" s="7">
        <v>0</v>
      </c>
      <c r="K82" s="6">
        <f>IF(J82&lt;75,,IF(J82&lt;75,,SUM(1.84523*(POWER((J82-75),1.348)))))</f>
        <v>0</v>
      </c>
      <c r="L82" s="8">
        <v>368</v>
      </c>
      <c r="M82" s="6">
        <f>IF(L82&lt;210,,IF(L82&lt;210,,SUM(0.188807*(POWER((L82-210),1.41)))))</f>
        <v>237.7522218924667</v>
      </c>
      <c r="N82" s="37"/>
      <c r="O82" s="26" t="s">
        <v>11</v>
      </c>
      <c r="P82" s="27"/>
      <c r="Q82" s="6">
        <f>IF((N82*60+P82)&lt;0.1,,IF((N82*60+P82)&gt;254,,SUM(0.11193*(POWER((254-(N82*60+P82)),1.88)))))</f>
        <v>0</v>
      </c>
      <c r="R82" s="10">
        <f>SUM(E82,G82,I82,K82,M82,Q82)</f>
        <v>743.46125654294</v>
      </c>
    </row>
    <row r="83" spans="1:18" ht="12.75">
      <c r="A83" s="15"/>
      <c r="B83" s="29"/>
      <c r="C83" s="29"/>
      <c r="D83" s="5"/>
      <c r="E83" s="6"/>
      <c r="F83" s="5"/>
      <c r="G83" s="6"/>
      <c r="H83" s="5"/>
      <c r="I83" s="6"/>
      <c r="J83" s="7"/>
      <c r="K83" s="6"/>
      <c r="L83" s="8"/>
      <c r="M83" s="6"/>
      <c r="N83" s="37"/>
      <c r="O83" s="26"/>
      <c r="P83" s="27"/>
      <c r="Q83" s="6"/>
      <c r="R83" s="10">
        <f>R78+R79+R80+R81</f>
        <v>3656.2539497205794</v>
      </c>
    </row>
    <row r="84" spans="15:16" ht="12.75">
      <c r="O84"/>
      <c r="P84"/>
    </row>
    <row r="85" spans="1:18" ht="12.75">
      <c r="A85" s="15"/>
      <c r="B85" s="29" t="s">
        <v>67</v>
      </c>
      <c r="C85" s="29" t="s">
        <v>56</v>
      </c>
      <c r="D85" s="5">
        <v>5.46</v>
      </c>
      <c r="E85" s="6">
        <f aca="true" t="shared" si="1" ref="E85:E90">IF(D85&lt;1.5,,IF(D85&lt;1.5,,SUM(56.0211*(POWER((D85-1.5),1.05)))))</f>
        <v>237.64658474527158</v>
      </c>
      <c r="F85" s="5">
        <v>0</v>
      </c>
      <c r="G85" s="6">
        <f>IF(F85&lt;8,,IF(F85&lt;8,,SUM(7.86*(POWER((F85-8),1.1)))))</f>
        <v>0</v>
      </c>
      <c r="H85" s="5">
        <v>9.96</v>
      </c>
      <c r="I85" s="6">
        <f aca="true" t="shared" si="2" ref="I85:I90">IF(H85&lt;0.1,,IF(H85&gt;13,,SUM(46.0849*(POWER((13-H85),1.81)))))</f>
        <v>344.79410798971446</v>
      </c>
      <c r="J85" s="7">
        <v>115</v>
      </c>
      <c r="K85" s="6">
        <f>IF(J85&lt;75,,IF(J85&lt;75,,SUM(1.84523*(POWER((J85-75),1.348)))))</f>
        <v>266.4571479827842</v>
      </c>
      <c r="L85" s="8">
        <v>0</v>
      </c>
      <c r="M85" s="6">
        <f>IF(L85&lt;210,,IF(L85&lt;210,,SUM(0.188807*(POWER((L85-210),1.41)))))</f>
        <v>0</v>
      </c>
      <c r="N85" s="37">
        <v>3</v>
      </c>
      <c r="O85" s="26" t="s">
        <v>11</v>
      </c>
      <c r="P85" s="27" t="s">
        <v>422</v>
      </c>
      <c r="Q85" s="6">
        <f>IF((N85*60+P85)&lt;0.1,,IF((N85*60+P85)&gt;254,,SUM(0.11193*(POWER((254-(N85*60+P85)),1.88)))))</f>
        <v>160.3520071284801</v>
      </c>
      <c r="R85" s="10">
        <f>SUM(E85,G85,I85,K85,M85,Q85)</f>
        <v>1009.2498478462502</v>
      </c>
    </row>
    <row r="86" spans="1:18" ht="12.75">
      <c r="A86" s="15"/>
      <c r="B86" s="29" t="s">
        <v>68</v>
      </c>
      <c r="C86" s="29" t="s">
        <v>56</v>
      </c>
      <c r="D86" s="5">
        <v>0</v>
      </c>
      <c r="E86" s="6">
        <f t="shared" si="1"/>
        <v>0</v>
      </c>
      <c r="F86" s="5">
        <v>39</v>
      </c>
      <c r="G86" s="6">
        <f>IF(F86&lt;8,,IF(F86&lt;8,,SUM(7.86*(POWER((F86-8),1.1)))))</f>
        <v>343.4949917077111</v>
      </c>
      <c r="H86" s="5">
        <v>10.18</v>
      </c>
      <c r="I86" s="6">
        <f t="shared" si="2"/>
        <v>300.96052479845054</v>
      </c>
      <c r="J86" s="7">
        <v>125</v>
      </c>
      <c r="K86" s="6">
        <f>IF(J86&lt;75,,IF(J86&lt;75,,SUM(1.84523*(POWER((J86-75),1.348)))))</f>
        <v>359.96648946090556</v>
      </c>
      <c r="L86" s="7">
        <v>0</v>
      </c>
      <c r="M86" s="6">
        <f>IF(L86&lt;210,,IF(L86&lt;210,,SUM(0.188807*(POWER((L86-210),1.41)))))</f>
        <v>0</v>
      </c>
      <c r="N86" s="37">
        <v>4</v>
      </c>
      <c r="O86" s="26" t="s">
        <v>11</v>
      </c>
      <c r="P86" s="27" t="s">
        <v>425</v>
      </c>
      <c r="Q86" s="6">
        <f>IF((N86*60+P86)&lt;0.1,,IF((N86*60+P86)&gt;254,,SUM(0.11193*(POWER((254-(N86*60+P86)),1.88)))))</f>
        <v>0</v>
      </c>
      <c r="R86" s="10">
        <f>SUM(E86,G86,I86,K86,M86,Q86)</f>
        <v>1004.4220059670672</v>
      </c>
    </row>
    <row r="87" spans="1:18" ht="12.75">
      <c r="A87" s="15">
        <v>12</v>
      </c>
      <c r="B87" s="29" t="s">
        <v>280</v>
      </c>
      <c r="C87" s="29" t="s">
        <v>56</v>
      </c>
      <c r="D87" s="5">
        <v>7.11</v>
      </c>
      <c r="E87" s="6">
        <f t="shared" si="1"/>
        <v>342.5804980859953</v>
      </c>
      <c r="F87" s="5">
        <v>0</v>
      </c>
      <c r="G87" s="6">
        <f>IF(F87&lt;8,,IF(F87&lt;8,,SUM(7.86*(POWER((F87-8),1.1)))))</f>
        <v>0</v>
      </c>
      <c r="H87" s="5">
        <v>11.14</v>
      </c>
      <c r="I87" s="6">
        <f t="shared" si="2"/>
        <v>141.70235842138052</v>
      </c>
      <c r="J87" s="7">
        <v>0</v>
      </c>
      <c r="K87" s="6">
        <f>IF(J87&lt;75,,IF(J87&lt;75,,SUM(1.84523*(POWER((J87-75),1.348)))))</f>
        <v>0</v>
      </c>
      <c r="L87" s="8">
        <v>290</v>
      </c>
      <c r="M87" s="6">
        <f>IF(L87&lt;210,,IF(L87&lt;210,,SUM(0.188807*(POWER((L87-210),1.41)))))</f>
        <v>91.0699238312319</v>
      </c>
      <c r="N87" s="37"/>
      <c r="O87" s="26" t="s">
        <v>11</v>
      </c>
      <c r="P87" s="27"/>
      <c r="Q87" s="6">
        <f>IF((N87*60+P87)&lt;0.1,,IF((N87*60+P87)&gt;254,,SUM(0.11193*(POWER((254-(N87*60+P87)),1.88)))))</f>
        <v>0</v>
      </c>
      <c r="R87" s="10">
        <f>SUM(E87,G87,I87,K87,M87,Q87)</f>
        <v>575.3527803386078</v>
      </c>
    </row>
    <row r="88" spans="1:18" ht="12.75">
      <c r="A88" s="15"/>
      <c r="B88" s="29" t="s">
        <v>281</v>
      </c>
      <c r="C88" s="29" t="s">
        <v>56</v>
      </c>
      <c r="D88" s="5">
        <v>0</v>
      </c>
      <c r="E88" s="6">
        <f t="shared" si="1"/>
        <v>0</v>
      </c>
      <c r="F88" s="5">
        <v>24</v>
      </c>
      <c r="G88" s="6">
        <f>IF(F88&lt;8,,IF(F88&lt;8,,SUM(7.86*(POWER((F88-8),1.1)))))</f>
        <v>165.9413148587992</v>
      </c>
      <c r="H88" s="5">
        <v>10.92</v>
      </c>
      <c r="I88" s="6">
        <f t="shared" si="2"/>
        <v>173.48154678816297</v>
      </c>
      <c r="J88" s="7">
        <v>0</v>
      </c>
      <c r="K88" s="6">
        <f>IF(J88&lt;75,,IF(J88&lt;75,,SUM(1.84523*(POWER((J88-75),1.348)))))</f>
        <v>0</v>
      </c>
      <c r="L88" s="7">
        <v>297</v>
      </c>
      <c r="M88" s="6">
        <f>IF(L88&lt;210,,IF(L88&lt;210,,SUM(0.188807*(POWER((L88-210),1.41)))))</f>
        <v>102.50386422419653</v>
      </c>
      <c r="N88" s="37">
        <v>3</v>
      </c>
      <c r="O88" s="26" t="s">
        <v>11</v>
      </c>
      <c r="P88" s="27" t="s">
        <v>423</v>
      </c>
      <c r="Q88" s="6">
        <f>IF((N88*60+P88)&lt;0.1,,IF((N88*60+P88)&gt;254,,SUM(0.11193*(POWER((254-(N88*60+P88)),1.88)))))</f>
        <v>91.96144096006687</v>
      </c>
      <c r="R88" s="10">
        <f>SUM(E88,G88,I88,K88,M88,Q88)</f>
        <v>533.8881668312256</v>
      </c>
    </row>
    <row r="89" spans="1:18" ht="12.75">
      <c r="A89" s="15"/>
      <c r="B89" s="29"/>
      <c r="C89" s="29"/>
      <c r="D89" s="5"/>
      <c r="E89" s="6">
        <f t="shared" si="1"/>
        <v>0</v>
      </c>
      <c r="F89" s="5"/>
      <c r="G89" s="6">
        <f>IF(F89&lt;8,,IF(F89&lt;8,,SUM(7.86*(POWER((F89-8),1.1)))))</f>
        <v>0</v>
      </c>
      <c r="H89" s="5"/>
      <c r="I89" s="6">
        <f t="shared" si="2"/>
        <v>0</v>
      </c>
      <c r="J89" s="7"/>
      <c r="K89" s="6">
        <f>IF(J89&lt;75,,IF(J89&lt;75,,SUM(1.84523*(POWER((J89-75),1.348)))))</f>
        <v>0</v>
      </c>
      <c r="L89" s="8"/>
      <c r="M89" s="6">
        <f>IF(L89&lt;210,,IF(L89&lt;210,,SUM(0.188807*(POWER((L89-210),1.41)))))</f>
        <v>0</v>
      </c>
      <c r="N89" s="37"/>
      <c r="O89" s="26" t="s">
        <v>11</v>
      </c>
      <c r="P89" s="27"/>
      <c r="Q89" s="6">
        <f>IF((N89*60+P89)&lt;0.1,,IF((N89*60+P89)&gt;254,,SUM(0.11193*(POWER((254-(N89*60+P89)),1.88)))))</f>
        <v>0</v>
      </c>
      <c r="R89" s="10">
        <f>SUM(E89,G89,I89,K89,M89,Q89)</f>
        <v>0</v>
      </c>
    </row>
    <row r="90" spans="1:18" ht="12.75">
      <c r="A90" s="15"/>
      <c r="B90" s="29"/>
      <c r="C90" s="29"/>
      <c r="D90" s="5"/>
      <c r="E90" s="6">
        <f t="shared" si="1"/>
        <v>0</v>
      </c>
      <c r="F90" s="5"/>
      <c r="G90" s="6"/>
      <c r="H90" s="5"/>
      <c r="I90" s="6">
        <f t="shared" si="2"/>
        <v>0</v>
      </c>
      <c r="J90" s="7"/>
      <c r="K90" s="6"/>
      <c r="L90" s="8"/>
      <c r="M90" s="6"/>
      <c r="N90" s="37"/>
      <c r="O90" s="26"/>
      <c r="P90" s="27"/>
      <c r="Q90" s="6"/>
      <c r="R90" s="10">
        <f>R85+R86+R87+R88</f>
        <v>3122.9128009831506</v>
      </c>
    </row>
    <row r="92" spans="1:18" ht="12.75">
      <c r="A92" s="15"/>
      <c r="B92" s="29" t="s">
        <v>193</v>
      </c>
      <c r="C92" s="29" t="s">
        <v>186</v>
      </c>
      <c r="D92" s="5">
        <v>8.24</v>
      </c>
      <c r="E92" s="6">
        <f>IF(D92&lt;1.5,,IF(D92&lt;1.5,,SUM(56.0211*(POWER((D92-1.5),1.05)))))</f>
        <v>415.37898761049695</v>
      </c>
      <c r="F92" s="5">
        <v>0</v>
      </c>
      <c r="G92" s="6">
        <f>IF(F92&lt;8,,IF(F92&lt;8,,SUM(7.86*(POWER((F92-8),1.1)))))</f>
        <v>0</v>
      </c>
      <c r="H92" s="5">
        <v>9.13</v>
      </c>
      <c r="I92" s="6">
        <f>IF(H92&lt;0.1,,IF(H92&gt;13,,SUM(46.0849*(POWER((13-H92),1.81)))))</f>
        <v>533.7224809557242</v>
      </c>
      <c r="J92" s="7">
        <v>125</v>
      </c>
      <c r="K92" s="6">
        <f>IF(J92&lt;75,,IF(J92&lt;75,,SUM(1.84523*(POWER((J92-75),1.348)))))</f>
        <v>359.96648946090556</v>
      </c>
      <c r="L92" s="8">
        <v>0</v>
      </c>
      <c r="M92" s="6">
        <f>IF(L92&lt;210,,IF(L92&lt;210,,SUM(0.188807*(POWER((L92-210),1.41)))))</f>
        <v>0</v>
      </c>
      <c r="N92" s="37">
        <v>2</v>
      </c>
      <c r="O92" s="26" t="s">
        <v>11</v>
      </c>
      <c r="P92" s="27" t="s">
        <v>447</v>
      </c>
      <c r="Q92" s="6">
        <f>IF((N92*60+P92)&lt;0.1,,IF((N92*60+P92)&gt;254,,SUM(0.11193*(POWER((254-(N92*60+P92)),1.88)))))</f>
        <v>406.7456198524362</v>
      </c>
      <c r="R92" s="10">
        <f>SUM(E92,G92,I92,K92,M92,Q92)</f>
        <v>1715.813577879563</v>
      </c>
    </row>
    <row r="93" spans="1:18" ht="12.75">
      <c r="A93" s="15"/>
      <c r="B93" s="29" t="s">
        <v>191</v>
      </c>
      <c r="C93" s="29" t="s">
        <v>186</v>
      </c>
      <c r="D93" s="5">
        <v>6.2</v>
      </c>
      <c r="E93" s="6">
        <f>IF(D93&lt;1.5,,IF(D93&lt;1.5,,SUM(56.0211*(POWER((D93-1.5),1.05)))))</f>
        <v>284.48173172316183</v>
      </c>
      <c r="F93" s="5">
        <v>0</v>
      </c>
      <c r="G93" s="6">
        <f>IF(F93&lt;8,,IF(F93&lt;8,,SUM(7.86*(POWER((F93-8),1.1)))))</f>
        <v>0</v>
      </c>
      <c r="H93" s="5">
        <v>10.52</v>
      </c>
      <c r="I93" s="6">
        <f>IF(H93&lt;0.1,,IF(H93&gt;13,,SUM(46.0849*(POWER((13-H93),1.81)))))</f>
        <v>238.51527191382291</v>
      </c>
      <c r="J93" s="7">
        <v>125</v>
      </c>
      <c r="K93" s="6">
        <f>IF(J93&lt;75,,IF(J93&lt;75,,SUM(1.84523*(POWER((J93-75),1.348)))))</f>
        <v>359.96648946090556</v>
      </c>
      <c r="L93" s="8">
        <v>0</v>
      </c>
      <c r="M93" s="6">
        <f>IF(L93&lt;210,,IF(L93&lt;210,,SUM(0.188807*(POWER((L93-210),1.41)))))</f>
        <v>0</v>
      </c>
      <c r="N93" s="37"/>
      <c r="O93" s="26" t="s">
        <v>11</v>
      </c>
      <c r="P93" s="27"/>
      <c r="Q93" s="6">
        <f>IF((N93*60+P93)&lt;0.1,,IF((N93*60+P93)&gt;254,,SUM(0.11193*(POWER((254-(N93*60+P93)),1.88)))))</f>
        <v>0</v>
      </c>
      <c r="R93" s="10">
        <f>SUM(E93,G93,I93,K93,M93,Q93)</f>
        <v>882.9634930978904</v>
      </c>
    </row>
    <row r="94" spans="1:18" ht="12.75">
      <c r="A94" s="15">
        <v>13</v>
      </c>
      <c r="B94" s="29"/>
      <c r="C94" s="29"/>
      <c r="D94" s="5">
        <v>0</v>
      </c>
      <c r="E94" s="6">
        <f>IF(D94&lt;1.5,,IF(D94&lt;1.5,,SUM(56.0211*(POWER((D94-1.5),1.05)))))</f>
        <v>0</v>
      </c>
      <c r="F94" s="5"/>
      <c r="G94" s="6">
        <f>IF(F94&lt;8,,IF(F94&lt;8,,SUM(7.86*(POWER((F94-8),1.1)))))</f>
        <v>0</v>
      </c>
      <c r="H94" s="5"/>
      <c r="I94" s="6">
        <f>IF(H94&lt;0.1,,IF(H94&gt;13,,SUM(46.0849*(POWER((13-H94),1.81)))))</f>
        <v>0</v>
      </c>
      <c r="J94" s="7">
        <v>0</v>
      </c>
      <c r="K94" s="6">
        <f>IF(J94&lt;75,,IF(J94&lt;75,,SUM(1.84523*(POWER((J94-75),1.348)))))</f>
        <v>0</v>
      </c>
      <c r="L94" s="8"/>
      <c r="M94" s="6">
        <f>IF(L94&lt;210,,IF(L94&lt;210,,SUM(0.188807*(POWER((L94-210),1.41)))))</f>
        <v>0</v>
      </c>
      <c r="N94" s="37"/>
      <c r="O94" s="26" t="s">
        <v>11</v>
      </c>
      <c r="P94" s="27"/>
      <c r="Q94" s="6">
        <f>IF((N94*60+P94)&lt;0.1,,IF((N94*60+P94)&gt;254,,SUM(0.11193*(POWER((254-(N94*60+P94)),1.88)))))</f>
        <v>0</v>
      </c>
      <c r="R94" s="10">
        <f>SUM(E94,G94,I94,K94,M94,Q94)</f>
        <v>0</v>
      </c>
    </row>
    <row r="95" spans="1:18" ht="12.75">
      <c r="A95" s="15"/>
      <c r="B95" s="29"/>
      <c r="C95" s="29"/>
      <c r="D95" s="5">
        <v>0</v>
      </c>
      <c r="E95" s="6">
        <f>IF(D95&lt;1.5,,IF(D95&lt;1.5,,SUM(56.0211*(POWER((D95-1.5),1.05)))))</f>
        <v>0</v>
      </c>
      <c r="F95" s="5"/>
      <c r="G95" s="6">
        <f>IF(F95&lt;8,,IF(F95&lt;8,,SUM(7.86*(POWER((F95-8),1.1)))))</f>
        <v>0</v>
      </c>
      <c r="H95" s="5"/>
      <c r="I95" s="6">
        <f>IF(H95&lt;0.1,,IF(H95&gt;13,,SUM(46.0849*(POWER((13-H95),1.81)))))</f>
        <v>0</v>
      </c>
      <c r="J95" s="7">
        <v>0</v>
      </c>
      <c r="K95" s="6">
        <f>IF(J95&lt;75,,IF(J95&lt;75,,SUM(1.84523*(POWER((J95-75),1.348)))))</f>
        <v>0</v>
      </c>
      <c r="L95" s="8"/>
      <c r="M95" s="6">
        <f>IF(L95&lt;210,,IF(L95&lt;210,,SUM(0.188807*(POWER((L95-210),1.41)))))</f>
        <v>0</v>
      </c>
      <c r="N95" s="37"/>
      <c r="O95" s="26" t="s">
        <v>11</v>
      </c>
      <c r="P95" s="27"/>
      <c r="Q95" s="6">
        <f>IF((N95*60+P95)&lt;0.1,,IF((N95*60+P95)&gt;254,,SUM(0.11193*(POWER((254-(N95*60+P95)),1.88)))))</f>
        <v>0</v>
      </c>
      <c r="R95" s="10">
        <f>SUM(E95,G95,I95,K95,M95,Q95)</f>
        <v>0</v>
      </c>
    </row>
    <row r="96" spans="1:18" ht="12.75">
      <c r="A96" s="15"/>
      <c r="B96" s="29"/>
      <c r="C96" s="29"/>
      <c r="D96" s="5"/>
      <c r="E96" s="6">
        <f>IF(D96&lt;1.5,,IF(D96&lt;1.5,,SUM(56.0211*(POWER((D96-1.5),1.05)))))</f>
        <v>0</v>
      </c>
      <c r="F96" s="5"/>
      <c r="G96" s="6">
        <f>IF(F96&lt;8,,IF(F96&lt;8,,SUM(7.86*(POWER((F96-8),1.1)))))</f>
        <v>0</v>
      </c>
      <c r="H96" s="5"/>
      <c r="I96" s="6">
        <f>IF(H96&lt;0.1,,IF(H96&gt;13,,SUM(46.0849*(POWER((13-H96),1.81)))))</f>
        <v>0</v>
      </c>
      <c r="J96" s="7"/>
      <c r="K96" s="6">
        <f>IF(J96&lt;75,,IF(J96&lt;75,,SUM(1.84523*(POWER((J96-75),1.348)))))</f>
        <v>0</v>
      </c>
      <c r="L96" s="8"/>
      <c r="M96" s="6">
        <f>IF(L96&lt;210,,IF(L96&lt;210,,SUM(0.188807*(POWER((L96-210),1.41)))))</f>
        <v>0</v>
      </c>
      <c r="N96" s="37"/>
      <c r="O96" s="26" t="s">
        <v>11</v>
      </c>
      <c r="P96" s="27"/>
      <c r="Q96" s="6">
        <f>IF((N96*60+P96)&lt;0.1,,IF((N96*60+P96)&gt;254,,SUM(0.11193*(POWER((254-(N96*60+P96)),1.88)))))</f>
        <v>0</v>
      </c>
      <c r="R96" s="10">
        <f>SUM(E96,G96,I96,K96,M96,Q96)</f>
        <v>0</v>
      </c>
    </row>
    <row r="97" spans="1:18" ht="12.75">
      <c r="A97" s="15"/>
      <c r="B97" s="29"/>
      <c r="C97" s="29"/>
      <c r="D97" s="5"/>
      <c r="E97" s="6"/>
      <c r="F97" s="5"/>
      <c r="G97" s="6"/>
      <c r="H97" s="5"/>
      <c r="I97" s="6"/>
      <c r="J97" s="7"/>
      <c r="K97" s="6"/>
      <c r="L97" s="8"/>
      <c r="M97" s="6"/>
      <c r="N97" s="37"/>
      <c r="O97" s="26"/>
      <c r="P97" s="27"/>
      <c r="Q97" s="6"/>
      <c r="R97" s="10">
        <f>R92+R93+R94+R95</f>
        <v>2598.777070977453</v>
      </c>
    </row>
    <row r="98" spans="15:16" ht="12.75">
      <c r="O98"/>
      <c r="P98"/>
    </row>
    <row r="99" spans="1:18" ht="12.75">
      <c r="A99" s="15"/>
      <c r="B99" s="29" t="s">
        <v>98</v>
      </c>
      <c r="C99" s="29" t="s">
        <v>87</v>
      </c>
      <c r="D99" s="5">
        <v>7.41</v>
      </c>
      <c r="E99" s="6">
        <f>IF(D99&lt;1.5,,IF(D99&lt;1.5,,SUM(56.0211*(POWER((D99-1.5),1.05)))))</f>
        <v>361.8415932946084</v>
      </c>
      <c r="F99" s="5">
        <v>0</v>
      </c>
      <c r="G99" s="6">
        <f>IF(F99&lt;8,,IF(F99&lt;8,,SUM(7.86*(POWER((F99-8),1.1)))))</f>
        <v>0</v>
      </c>
      <c r="H99" s="5">
        <v>0</v>
      </c>
      <c r="I99" s="6">
        <f>IF(H99&lt;0.1,,IF(H99&gt;13,,SUM(46.0849*(POWER((13-H99),1.81)))))</f>
        <v>0</v>
      </c>
      <c r="J99" s="7">
        <v>120</v>
      </c>
      <c r="K99" s="6">
        <f>IF(J99&lt;75,,IF(J99&lt;75,,SUM(1.84523*(POWER((J99-75),1.348)))))</f>
        <v>312.306465579754</v>
      </c>
      <c r="L99" s="7">
        <v>0</v>
      </c>
      <c r="M99" s="6">
        <f>IF(L99&lt;210,,IF(L99&lt;210,,SUM(0.188807*(POWER((L99-210),1.41)))))</f>
        <v>0</v>
      </c>
      <c r="N99" s="37"/>
      <c r="O99" s="26" t="s">
        <v>11</v>
      </c>
      <c r="P99" s="27"/>
      <c r="Q99" s="6">
        <f>IF((N99*60+P99)&lt;0.1,,IF((N99*60+P99)&gt;254,,SUM(0.11193*(POWER((254-(N99*60+P99)),1.88)))))</f>
        <v>0</v>
      </c>
      <c r="R99" s="10">
        <f>SUM(E99,G99,I99,K99,M99,Q99)</f>
        <v>674.1480588743624</v>
      </c>
    </row>
    <row r="100" spans="1:18" ht="12.75">
      <c r="A100" s="15"/>
      <c r="B100" s="29"/>
      <c r="C100" s="29"/>
      <c r="D100" s="5"/>
      <c r="E100" s="6">
        <f>IF(D100&lt;1.5,,IF(D100&lt;1.5,,SUM(56.0211*(POWER((D100-1.5),1.05)))))</f>
        <v>0</v>
      </c>
      <c r="F100" s="5"/>
      <c r="G100" s="6">
        <f>IF(F100&lt;8,,IF(F100&lt;8,,SUM(7.86*(POWER((F100-8),1.1)))))</f>
        <v>0</v>
      </c>
      <c r="H100" s="5"/>
      <c r="I100" s="6">
        <f>IF(H100&lt;0.1,,IF(H100&gt;13,,SUM(46.0849*(POWER((13-H100),1.81)))))</f>
        <v>0</v>
      </c>
      <c r="J100" s="7"/>
      <c r="K100" s="6">
        <f>IF(J100&lt;75,,IF(J100&lt;75,,SUM(1.84523*(POWER((J100-75),1.348)))))</f>
        <v>0</v>
      </c>
      <c r="L100" s="7"/>
      <c r="M100" s="6">
        <f>IF(L100&lt;210,,IF(L100&lt;210,,SUM(0.188807*(POWER((L100-210),1.41)))))</f>
        <v>0</v>
      </c>
      <c r="N100" s="37"/>
      <c r="O100" s="26" t="s">
        <v>11</v>
      </c>
      <c r="P100" s="27"/>
      <c r="Q100" s="6">
        <f>IF((N100*60+P100)&lt;0.1,,IF((N100*60+P100)&gt;254,,SUM(0.11193*(POWER((254-(N100*60+P100)),1.88)))))</f>
        <v>0</v>
      </c>
      <c r="R100" s="10">
        <f>SUM(E100,G100,I100,K100,M100,Q100)</f>
        <v>0</v>
      </c>
    </row>
    <row r="101" spans="1:18" ht="12.75">
      <c r="A101" s="15">
        <v>14</v>
      </c>
      <c r="B101" s="29"/>
      <c r="C101" s="29"/>
      <c r="D101" s="5"/>
      <c r="E101" s="6">
        <f>IF(D101&lt;1.5,,IF(D101&lt;1.5,,SUM(56.0211*(POWER((D101-1.5),1.05)))))</f>
        <v>0</v>
      </c>
      <c r="F101" s="5"/>
      <c r="G101" s="6">
        <f>IF(F101&lt;8,,IF(F101&lt;8,,SUM(7.86*(POWER((F101-8),1.1)))))</f>
        <v>0</v>
      </c>
      <c r="H101" s="5"/>
      <c r="I101" s="6">
        <f>IF(H101&lt;0.1,,IF(H101&gt;13,,SUM(46.0849*(POWER((13-H101),1.81)))))</f>
        <v>0</v>
      </c>
      <c r="J101" s="7"/>
      <c r="K101" s="6">
        <f>IF(J101&lt;75,,IF(J101&lt;75,,SUM(1.84523*(POWER((J101-75),1.348)))))</f>
        <v>0</v>
      </c>
      <c r="L101" s="8"/>
      <c r="M101" s="6">
        <f>IF(L101&lt;210,,IF(L101&lt;210,,SUM(0.188807*(POWER((L101-210),1.41)))))</f>
        <v>0</v>
      </c>
      <c r="N101" s="37"/>
      <c r="O101" s="26" t="s">
        <v>11</v>
      </c>
      <c r="P101" s="27"/>
      <c r="Q101" s="6">
        <f>IF((N101*60+P101)&lt;0.1,,IF((N101*60+P101)&gt;254,,SUM(0.11193*(POWER((254-(N101*60+P101)),1.88)))))</f>
        <v>0</v>
      </c>
      <c r="R101" s="10">
        <f>SUM(E101,G101,I101,K101,M101,Q101)</f>
        <v>0</v>
      </c>
    </row>
    <row r="102" spans="1:18" ht="12.75">
      <c r="A102" s="15"/>
      <c r="B102" s="29"/>
      <c r="C102" s="29"/>
      <c r="D102" s="5"/>
      <c r="E102" s="6">
        <f>IF(D102&lt;1.5,,IF(D102&lt;1.5,,SUM(56.0211*(POWER((D102-1.5),1.05)))))</f>
        <v>0</v>
      </c>
      <c r="F102" s="5"/>
      <c r="G102" s="6">
        <f>IF(F102&lt;8,,IF(F102&lt;8,,SUM(7.86*(POWER((F102-8),1.1)))))</f>
        <v>0</v>
      </c>
      <c r="H102" s="5"/>
      <c r="I102" s="6">
        <f>IF(H102&lt;0.1,,IF(H102&gt;13,,SUM(46.0849*(POWER((13-H102),1.81)))))</f>
        <v>0</v>
      </c>
      <c r="J102" s="7"/>
      <c r="K102" s="6">
        <f>IF(J102&lt;75,,IF(J102&lt;75,,SUM(1.84523*(POWER((J102-75),1.348)))))</f>
        <v>0</v>
      </c>
      <c r="L102" s="8"/>
      <c r="M102" s="6">
        <f>IF(L102&lt;210,,IF(L102&lt;210,,SUM(0.188807*(POWER((L102-210),1.41)))))</f>
        <v>0</v>
      </c>
      <c r="N102" s="37"/>
      <c r="O102" s="26" t="s">
        <v>11</v>
      </c>
      <c r="P102" s="27"/>
      <c r="Q102" s="6">
        <f>IF((N102*60+P102)&lt;0.1,,IF((N102*60+P102)&gt;254,,SUM(0.11193*(POWER((254-(N102*60+P102)),1.88)))))</f>
        <v>0</v>
      </c>
      <c r="R102" s="10">
        <f>SUM(E102,G102,I102,K102,M102,Q102)</f>
        <v>0</v>
      </c>
    </row>
    <row r="103" spans="1:18" ht="12.75">
      <c r="A103" s="15"/>
      <c r="B103" s="29"/>
      <c r="C103" s="29"/>
      <c r="D103" s="5"/>
      <c r="E103" s="6">
        <f>IF(D103&lt;1.5,,IF(D103&lt;1.5,,SUM(56.0211*(POWER((D103-1.5),1.05)))))</f>
        <v>0</v>
      </c>
      <c r="F103" s="5"/>
      <c r="G103" s="6">
        <f>IF(F103&lt;8,,IF(F103&lt;8,,SUM(7.86*(POWER((F103-8),1.1)))))</f>
        <v>0</v>
      </c>
      <c r="H103" s="5"/>
      <c r="I103" s="6">
        <f>IF(H103&lt;0.1,,IF(H103&gt;13,,SUM(46.0849*(POWER((13-H103),1.81)))))</f>
        <v>0</v>
      </c>
      <c r="J103" s="7"/>
      <c r="K103" s="6">
        <f>IF(J103&lt;75,,IF(J103&lt;75,,SUM(1.84523*(POWER((J103-75),1.348)))))</f>
        <v>0</v>
      </c>
      <c r="L103" s="7"/>
      <c r="M103" s="6">
        <f>IF(L103&lt;210,,IF(L103&lt;210,,SUM(0.188807*(POWER((L103-210),1.41)))))</f>
        <v>0</v>
      </c>
      <c r="N103" s="37"/>
      <c r="O103" s="26" t="s">
        <v>11</v>
      </c>
      <c r="P103" s="27"/>
      <c r="Q103" s="6">
        <f>IF((N103*60+P103)&lt;0.1,,IF((N103*60+P103)&gt;254,,SUM(0.11193*(POWER((254-(N103*60+P103)),1.88)))))</f>
        <v>0</v>
      </c>
      <c r="R103" s="10">
        <f>SUM(E103,G103,I103,K103,M103,Q103)</f>
        <v>0</v>
      </c>
    </row>
    <row r="104" spans="1:18" ht="12.75">
      <c r="A104" s="15"/>
      <c r="B104" s="29"/>
      <c r="C104" s="29"/>
      <c r="D104" s="5"/>
      <c r="E104" s="6"/>
      <c r="F104" s="5"/>
      <c r="G104" s="6"/>
      <c r="H104" s="5"/>
      <c r="I104" s="6"/>
      <c r="J104" s="7"/>
      <c r="K104" s="6"/>
      <c r="L104" s="8"/>
      <c r="M104" s="6"/>
      <c r="N104" s="37"/>
      <c r="O104" s="26"/>
      <c r="P104" s="27"/>
      <c r="Q104" s="6"/>
      <c r="R104" s="10">
        <f>R99+R100+R101+R102</f>
        <v>674.1480588743624</v>
      </c>
    </row>
  </sheetData>
  <sheetProtection/>
  <mergeCells count="1">
    <mergeCell ref="N6:P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sborovna 2</cp:lastModifiedBy>
  <cp:lastPrinted>2014-10-01T10:45:12Z</cp:lastPrinted>
  <dcterms:created xsi:type="dcterms:W3CDTF">2007-05-25T07:12:57Z</dcterms:created>
  <dcterms:modified xsi:type="dcterms:W3CDTF">2014-10-01T10:45:19Z</dcterms:modified>
  <cp:category/>
  <cp:version/>
  <cp:contentType/>
  <cp:contentStatus/>
</cp:coreProperties>
</file>