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List1" sheetId="1" r:id="rId1"/>
    <sheet name="List2" sheetId="2" r:id="rId2"/>
    <sheet name="Koule" sheetId="3" r:id="rId3"/>
    <sheet name="List5" sheetId="4" r:id="rId4"/>
    <sheet name="Míček" sheetId="5" r:id="rId5"/>
    <sheet name="Výška" sheetId="6" r:id="rId6"/>
    <sheet name="Dálka" sheetId="7" r:id="rId7"/>
    <sheet name="60 m" sheetId="8" r:id="rId8"/>
    <sheet name="List3" sheetId="9" r:id="rId9"/>
  </sheets>
  <definedNames/>
  <calcPr fullCalcOnLoad="1"/>
</workbook>
</file>

<file path=xl/sharedStrings.xml><?xml version="1.0" encoding="utf-8"?>
<sst xmlns="http://schemas.openxmlformats.org/spreadsheetml/2006/main" count="942" uniqueCount="167">
  <si>
    <t>JMÉNO</t>
  </si>
  <si>
    <t>ŠKOLA</t>
  </si>
  <si>
    <t>koule</t>
  </si>
  <si>
    <t>body</t>
  </si>
  <si>
    <t>míček</t>
  </si>
  <si>
    <t>60m</t>
  </si>
  <si>
    <t>výška</t>
  </si>
  <si>
    <t>dálka</t>
  </si>
  <si>
    <t>800 m</t>
  </si>
  <si>
    <t>celkem</t>
  </si>
  <si>
    <t>:</t>
  </si>
  <si>
    <t>Kopřivová Stanislava</t>
  </si>
  <si>
    <t>Jablonné v Podj.</t>
  </si>
  <si>
    <t>Wágnerová Pavla</t>
  </si>
  <si>
    <t>Gumanová Monika</t>
  </si>
  <si>
    <t>Holubová Michaela</t>
  </si>
  <si>
    <t>Kopecká Eva</t>
  </si>
  <si>
    <t>Takvartová Veronika</t>
  </si>
  <si>
    <t>1. ZŠ Železný Brod</t>
  </si>
  <si>
    <t>Částková Kristýna</t>
  </si>
  <si>
    <t>Šírková Lucie</t>
  </si>
  <si>
    <t>Hošková Annetta</t>
  </si>
  <si>
    <t>Rezlerová Lenka</t>
  </si>
  <si>
    <t>ZŠ Česká Liberec</t>
  </si>
  <si>
    <t>Lepšíková Kateřina</t>
  </si>
  <si>
    <t>Kolářová Andrea</t>
  </si>
  <si>
    <t>Koncová Nikola</t>
  </si>
  <si>
    <t>Janoušková Klára</t>
  </si>
  <si>
    <t>Procházková Barbora</t>
  </si>
  <si>
    <t>Melzerová Denisa</t>
  </si>
  <si>
    <t>Slívková Hana</t>
  </si>
  <si>
    <t>Šoltová Michala</t>
  </si>
  <si>
    <t>Nožičková Kristýna</t>
  </si>
  <si>
    <t>U Lesa Nový Bor</t>
  </si>
  <si>
    <t>Ještědská Liberec</t>
  </si>
  <si>
    <t>Plecháčová Andrea</t>
  </si>
  <si>
    <t>Petruželová Jana</t>
  </si>
  <si>
    <t>Havlíková Kateřina</t>
  </si>
  <si>
    <t>Berešová Lucie</t>
  </si>
  <si>
    <t>Navrátilová Veronika</t>
  </si>
  <si>
    <t>Doubravová Denisa</t>
  </si>
  <si>
    <t>Drábková Michaela</t>
  </si>
  <si>
    <t>Ryplová Sylvie</t>
  </si>
  <si>
    <t>Koucká Petra</t>
  </si>
  <si>
    <t>Horká Ludmila</t>
  </si>
  <si>
    <t>Komenského Jilemnice</t>
  </si>
  <si>
    <t>Liberecká Jablonec n. N.</t>
  </si>
  <si>
    <t>Rapová Anna Marie</t>
  </si>
  <si>
    <t>Kopalová Jana</t>
  </si>
  <si>
    <t>Karapetjanová Michaela</t>
  </si>
  <si>
    <t>Drátovníková Veronika</t>
  </si>
  <si>
    <t>Kučerová Pavlína</t>
  </si>
  <si>
    <t>Bartošová Lucie</t>
  </si>
  <si>
    <t>Fišarová Monika</t>
  </si>
  <si>
    <t>Tunysová Alena</t>
  </si>
  <si>
    <t>Trejbalová Hana</t>
  </si>
  <si>
    <t>Rydvalová Adéla</t>
  </si>
  <si>
    <t>Lomnice nad Popelkou</t>
  </si>
  <si>
    <t>Marešová Jana</t>
  </si>
  <si>
    <t>60 m - dívky</t>
  </si>
  <si>
    <t>dálka - dívky</t>
  </si>
  <si>
    <t>koule dívky</t>
  </si>
  <si>
    <t>Míček - dívky</t>
  </si>
  <si>
    <t>Starší žákyně -okresní finále 2008 - atletický čtyřboj žactva ZŠ -  o.Semily</t>
  </si>
  <si>
    <t>Pořadatel / OR AŠSK ČR + SVČDM Turnov</t>
  </si>
  <si>
    <t>13. 5. 2008 - Turnov, Měst. Stadion L.Daňka</t>
  </si>
  <si>
    <t>ZŠ Krak. Libštát</t>
  </si>
  <si>
    <t>Farská Simona   93</t>
  </si>
  <si>
    <t>Juricová Monika  92</t>
  </si>
  <si>
    <t>Flajšrová Štěpa   92</t>
  </si>
  <si>
    <t>Tryznová Ester  92</t>
  </si>
  <si>
    <t>Jiřičková Lucie  93</t>
  </si>
  <si>
    <t>Dolenská Barbora  92</t>
  </si>
  <si>
    <t>Dobrá Zdena 93</t>
  </si>
  <si>
    <t>ZŠ Vysoké n. Jiz.</t>
  </si>
  <si>
    <t>Dolenská Nikola  93</t>
  </si>
  <si>
    <t>Votočková Barbora  94</t>
  </si>
  <si>
    <t>Tulachová Nikola  94</t>
  </si>
  <si>
    <t>Vondroušová Barbora  92</t>
  </si>
  <si>
    <t>ZŠ Horní Branná</t>
  </si>
  <si>
    <t>Paul Romana  92</t>
  </si>
  <si>
    <t>Brožková Zuzka  93</t>
  </si>
  <si>
    <t>Raddová Pavlína  93</t>
  </si>
  <si>
    <t>Nosková Andrea  93</t>
  </si>
  <si>
    <t>ZŠ Jilemnice Harracha</t>
  </si>
  <si>
    <t>Holcová Kristína  94</t>
  </si>
  <si>
    <t>Havlíčková Veronika  93</t>
  </si>
  <si>
    <t>Klápšťová Hana   92</t>
  </si>
  <si>
    <t>Pulpánová Aneta  93</t>
  </si>
  <si>
    <t>Doubravová Denisa  93</t>
  </si>
  <si>
    <t>ZŠ Jilemnice Komens.</t>
  </si>
  <si>
    <t>Drábková Michaela  92</t>
  </si>
  <si>
    <t>Ryplová Sylvie  93</t>
  </si>
  <si>
    <t>Václavíková Markéta  93</t>
  </si>
  <si>
    <t>Hníková Petra 93</t>
  </si>
  <si>
    <t>Pršalová Petra 93</t>
  </si>
  <si>
    <t>ZŠ Loukov</t>
  </si>
  <si>
    <t>Šimůnková Romana 93</t>
  </si>
  <si>
    <t>Bílková Eliška 93</t>
  </si>
  <si>
    <t>Kvardová Lucie 93</t>
  </si>
  <si>
    <t>Budínská Michaela 93</t>
  </si>
  <si>
    <t>Kavánová Barbora 93</t>
  </si>
  <si>
    <t>Jiroušová Šárka  93</t>
  </si>
  <si>
    <t>Holubcová Marie  92</t>
  </si>
  <si>
    <t>Berková Linda   93</t>
  </si>
  <si>
    <t>Hožová Veronika</t>
  </si>
  <si>
    <t>ZŠ Poniklá</t>
  </si>
  <si>
    <t>Trejbalová Hana   92</t>
  </si>
  <si>
    <t>Bartošová Lucie   93</t>
  </si>
  <si>
    <t>Pěničková Pavlína  93</t>
  </si>
  <si>
    <t>Kučerová Lída   94</t>
  </si>
  <si>
    <t>Posejpalová Míša  94</t>
  </si>
  <si>
    <t>Jerjeová Dominika  94</t>
  </si>
  <si>
    <t>ZŠ Roztoky u Jil.</t>
  </si>
  <si>
    <t>Šírová Kristýna  93</t>
  </si>
  <si>
    <t>Maďarčíková Markéta  93</t>
  </si>
  <si>
    <t>Kuželová Zuzana  93</t>
  </si>
  <si>
    <t>Poláková Nikola  93</t>
  </si>
  <si>
    <t>Kroupová Monika  92</t>
  </si>
  <si>
    <t>Haganová Štěpánka  93</t>
  </si>
  <si>
    <t>Tvrzníková Monika 93</t>
  </si>
  <si>
    <t>Vaněčková Michaela 92</t>
  </si>
  <si>
    <t>Šorejsová Veronika  93</t>
  </si>
  <si>
    <t>ZŠ Semily Fr. Riegra</t>
  </si>
  <si>
    <t>Jíšová Barbora  92</t>
  </si>
  <si>
    <t>Cymbálová Šárka 93</t>
  </si>
  <si>
    <t>Ondruchová Adéla 94</t>
  </si>
  <si>
    <t>Vaňátková Kateřina  94</t>
  </si>
  <si>
    <t>Vlčková Daniela 93</t>
  </si>
  <si>
    <t>ZŠ Turnov Skálova</t>
  </si>
  <si>
    <t>Krystanová Vendula 93</t>
  </si>
  <si>
    <t>Antonyová Anna  93</t>
  </si>
  <si>
    <t>Maryšková Pavla 93</t>
  </si>
  <si>
    <t>Patráčková Barbora 93</t>
  </si>
  <si>
    <t>Jínová Zuzana 94</t>
  </si>
  <si>
    <t>ZŠ Semily I.O.</t>
  </si>
  <si>
    <t>Bartoňová Eva  93</t>
  </si>
  <si>
    <t>ZŠ Studenec</t>
  </si>
  <si>
    <t>Bourová Pavlína 92</t>
  </si>
  <si>
    <t>Fejfarová Šárka 93</t>
  </si>
  <si>
    <t>Truxová Veonika 93</t>
  </si>
  <si>
    <t>Grofová Karolína 93</t>
  </si>
  <si>
    <t>Výška</t>
  </si>
  <si>
    <t>Dálka</t>
  </si>
  <si>
    <t>NEJ</t>
  </si>
  <si>
    <t>60 m</t>
  </si>
  <si>
    <t>ZŠ Jablonec n./J.</t>
  </si>
  <si>
    <t>Řeháková Štěpánka 94</t>
  </si>
  <si>
    <t>Škrabálková Alice     92</t>
  </si>
  <si>
    <t>Sadílková Aneta       93</t>
  </si>
  <si>
    <t>Kolačná Andrea       93</t>
  </si>
  <si>
    <t>Holubcová Kateřina   93</t>
  </si>
  <si>
    <t>Kasalová Eliška 92</t>
  </si>
  <si>
    <t>Jiřičková Lucie   93</t>
  </si>
  <si>
    <t>ZŠ Žižkova Turnova</t>
  </si>
  <si>
    <t>Bártová Petra 93</t>
  </si>
  <si>
    <t>Malá Michaela 93</t>
  </si>
  <si>
    <t>Vrbiniaková Šárka 94</t>
  </si>
  <si>
    <t>Farská Simona  93</t>
  </si>
  <si>
    <t>Šátková Erika  93</t>
  </si>
  <si>
    <t>Srnová Nicol 94</t>
  </si>
  <si>
    <t>Škábová   93</t>
  </si>
  <si>
    <t>Bartošová Lenka   93</t>
  </si>
  <si>
    <t>Potráčková Barbora 93</t>
  </si>
  <si>
    <t>Šafářová Alena 93</t>
  </si>
  <si>
    <t>Peldová Eva 92</t>
  </si>
  <si>
    <t>Paula Romana  92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</si>
</sst>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0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3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ill="1" applyBorder="1" applyAlignment="1">
      <alignment horizontal="right"/>
    </xf>
    <xf numFmtId="1" fontId="2" fillId="0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 horizontal="left"/>
    </xf>
    <xf numFmtId="1" fontId="2" fillId="5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shrinkToFit="1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" fontId="2" fillId="0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6"/>
  <sheetViews>
    <sheetView tabSelected="1" workbookViewId="0" topLeftCell="A1">
      <pane ySplit="6" topLeftCell="BM7" activePane="bottomLeft" state="frozen"/>
      <selection pane="topLeft" activeCell="A1" sqref="A1"/>
      <selection pane="bottomLeft" activeCell="S115" sqref="S115"/>
    </sheetView>
  </sheetViews>
  <sheetFormatPr defaultColWidth="9.00390625" defaultRowHeight="12.75"/>
  <cols>
    <col min="1" max="1" width="6.625" style="0" customWidth="1"/>
    <col min="2" max="3" width="21.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7.125" style="0" customWidth="1"/>
    <col min="17" max="17" width="5.625" style="0" customWidth="1"/>
    <col min="18" max="18" width="11.00390625" style="0" customWidth="1"/>
  </cols>
  <sheetData>
    <row r="1" spans="1:2" ht="23.25">
      <c r="A1" s="20"/>
      <c r="B1" s="20" t="s">
        <v>63</v>
      </c>
    </row>
    <row r="3" ht="15.75">
      <c r="A3" s="19" t="s">
        <v>65</v>
      </c>
    </row>
    <row r="4" ht="12.75">
      <c r="B4" t="s">
        <v>64</v>
      </c>
    </row>
    <row r="5" spans="21:23" ht="12.75">
      <c r="U5" s="1"/>
      <c r="V5" s="1"/>
      <c r="W5" s="1"/>
    </row>
    <row r="6" spans="1:23" ht="12.75">
      <c r="A6" s="2"/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3</v>
      </c>
      <c r="H6" s="21" t="s">
        <v>5</v>
      </c>
      <c r="I6" s="21" t="s">
        <v>3</v>
      </c>
      <c r="J6" s="21" t="s">
        <v>6</v>
      </c>
      <c r="K6" s="21" t="s">
        <v>3</v>
      </c>
      <c r="L6" s="21" t="s">
        <v>7</v>
      </c>
      <c r="M6" s="21" t="s">
        <v>3</v>
      </c>
      <c r="N6" s="49" t="s">
        <v>8</v>
      </c>
      <c r="O6" s="50"/>
      <c r="P6" s="51"/>
      <c r="Q6" s="21" t="s">
        <v>3</v>
      </c>
      <c r="R6" s="21" t="s">
        <v>9</v>
      </c>
      <c r="S6" s="47"/>
      <c r="T6">
        <f aca="true" t="shared" si="0" ref="T6:T66">PRODUCT(R6,S6)</f>
        <v>0</v>
      </c>
      <c r="U6" s="3"/>
      <c r="V6" s="3"/>
      <c r="W6" s="3"/>
    </row>
    <row r="7" spans="1:23" ht="12.75">
      <c r="A7" s="2"/>
      <c r="B7" s="4" t="s">
        <v>152</v>
      </c>
      <c r="C7" s="4" t="s">
        <v>66</v>
      </c>
      <c r="D7" s="5">
        <v>7.15</v>
      </c>
      <c r="E7" s="6">
        <f>IF(D7&lt;1.5,,IF(D7&lt;1.5,,SUM(56.0211*(POWER((D7-1.5),1.05)))))</f>
        <v>345.14572801870577</v>
      </c>
      <c r="F7" s="5"/>
      <c r="G7" s="6">
        <f aca="true" t="shared" si="1" ref="G7:G61">IF(F7&lt;8,,IF(F7&lt;8,,SUM(7.86*(POWER((F7-8),1.1)))))</f>
        <v>0</v>
      </c>
      <c r="H7" s="33">
        <v>9.4</v>
      </c>
      <c r="I7" s="6">
        <f>IF(H7&lt;0.1,,IF(H7&gt;11.5,,SUM(58.015*(POWER((11.5-H7),1.81)))))</f>
        <v>222.20673599603134</v>
      </c>
      <c r="J7" s="7">
        <v>115</v>
      </c>
      <c r="K7" s="6">
        <f aca="true" t="shared" si="2" ref="K7:K61">IF(J7&lt;75,,IF(J7&lt;75,,SUM(1.84523*(POWER((J7-75),1.348)))))</f>
        <v>266.4571479827842</v>
      </c>
      <c r="L7" s="8">
        <v>0</v>
      </c>
      <c r="M7" s="6">
        <f aca="true" t="shared" si="3" ref="M7:M61">IF(L7&lt;210,,IF(L7&lt;210,,SUM(0.188807*(POWER((L7-210),1.41)))))</f>
        <v>0</v>
      </c>
      <c r="N7" s="9">
        <v>0</v>
      </c>
      <c r="O7" s="10" t="s">
        <v>10</v>
      </c>
      <c r="P7" s="11"/>
      <c r="Q7" s="6">
        <f aca="true" t="shared" si="4" ref="Q7:Q61">IF((N7*60+P7)&lt;0.1,,IF((N7*60+P7)&gt;254,,SUM(0.11193*(POWER((254-(N7*60+P7)),1.88)))))</f>
        <v>0</v>
      </c>
      <c r="R7" s="12">
        <f>SUM(E7,G7,I7,K7,M7,Q7)</f>
        <v>833.8096119975212</v>
      </c>
      <c r="S7" s="48">
        <v>0</v>
      </c>
      <c r="T7">
        <f t="shared" si="0"/>
        <v>0</v>
      </c>
      <c r="U7" s="1"/>
      <c r="V7" s="1"/>
      <c r="W7" s="1"/>
    </row>
    <row r="8" spans="1:23" ht="12.75">
      <c r="A8" s="2"/>
      <c r="B8" s="4" t="s">
        <v>153</v>
      </c>
      <c r="C8" s="4" t="s">
        <v>66</v>
      </c>
      <c r="D8" s="5">
        <v>8.02</v>
      </c>
      <c r="E8" s="6">
        <f>IF(D8&lt;1.5,,IF(D8&lt;1.5,,SUM(56.0211*(POWER((D8-1.5),1.05)))))</f>
        <v>401.1544439720765</v>
      </c>
      <c r="F8" s="5"/>
      <c r="G8" s="6">
        <f>IF(F8&lt;8,,IF(F8&lt;8,,SUM(7.86*(POWER((F8-8),1.1)))))</f>
        <v>0</v>
      </c>
      <c r="H8" s="33">
        <v>9.2</v>
      </c>
      <c r="I8" s="6">
        <f aca="true" t="shared" si="5" ref="I8:I71">IF(H8&lt;0.1,,IF(H8&gt;11.5,,SUM(58.015*(POWER((11.5-H8),1.81)))))</f>
        <v>261.9797237009856</v>
      </c>
      <c r="J8" s="7">
        <v>125</v>
      </c>
      <c r="K8" s="6">
        <f>IF(J8&lt;75,,IF(J8&lt;75,,SUM(1.84523*(POWER((J8-75),1.348)))))</f>
        <v>359.96648946090556</v>
      </c>
      <c r="L8" s="8">
        <v>0</v>
      </c>
      <c r="M8" s="6">
        <f>IF(L8&lt;210,,IF(L8&lt;210,,SUM(0.188807*(POWER((L8-210),1.41)))))</f>
        <v>0</v>
      </c>
      <c r="N8" s="9">
        <v>2</v>
      </c>
      <c r="O8" s="10" t="s">
        <v>10</v>
      </c>
      <c r="P8" s="11">
        <v>55.1</v>
      </c>
      <c r="Q8" s="6">
        <f>IF((N8*60+P8)&lt;0.1,,IF((N8*60+P8)&gt;254,,SUM(0.11193*(POWER((254-(N8*60+P8)),1.88)))))</f>
        <v>412.52594686213183</v>
      </c>
      <c r="R8" s="12">
        <f>SUM(E8,G8,I8,K8,M8,Q8)</f>
        <v>1435.6266039960994</v>
      </c>
      <c r="S8" s="48"/>
      <c r="T8">
        <f t="shared" si="0"/>
        <v>1435.6266039960994</v>
      </c>
      <c r="U8" s="1"/>
      <c r="V8" s="1"/>
      <c r="W8" s="1"/>
    </row>
    <row r="9" spans="1:23" ht="12.75">
      <c r="A9" s="21"/>
      <c r="B9" s="4" t="s">
        <v>158</v>
      </c>
      <c r="C9" s="4" t="s">
        <v>66</v>
      </c>
      <c r="D9" s="5">
        <v>0</v>
      </c>
      <c r="E9" s="6">
        <f>IF(D9&lt;1.5,,IF(D9&lt;1.5,,SUM(56.0211*(POWER((D9-1.5),1.05)))))</f>
        <v>0</v>
      </c>
      <c r="F9" s="5">
        <v>30</v>
      </c>
      <c r="G9" s="6">
        <f t="shared" si="1"/>
        <v>235.55237906447334</v>
      </c>
      <c r="H9" s="33">
        <v>9.3</v>
      </c>
      <c r="I9" s="6">
        <f t="shared" si="5"/>
        <v>241.72710390843406</v>
      </c>
      <c r="J9" s="7">
        <v>115</v>
      </c>
      <c r="K9" s="6">
        <f t="shared" si="2"/>
        <v>266.4571479827842</v>
      </c>
      <c r="L9" s="8">
        <v>1</v>
      </c>
      <c r="M9" s="6">
        <f t="shared" si="3"/>
        <v>0</v>
      </c>
      <c r="N9" s="9">
        <v>3</v>
      </c>
      <c r="O9" s="10" t="s">
        <v>10</v>
      </c>
      <c r="P9" s="11">
        <v>27.6</v>
      </c>
      <c r="Q9" s="6">
        <f t="shared" si="4"/>
        <v>152.05486053113083</v>
      </c>
      <c r="R9" s="12">
        <f>SUM(E9,G9,I9,K9,M9,Q9)</f>
        <v>895.7914914868225</v>
      </c>
      <c r="S9" s="48"/>
      <c r="T9">
        <f t="shared" si="0"/>
        <v>895.7914914868225</v>
      </c>
      <c r="U9" s="1"/>
      <c r="V9" s="1"/>
      <c r="W9" s="1"/>
    </row>
    <row r="10" spans="1:23" ht="12.75">
      <c r="A10" s="2"/>
      <c r="B10" s="4" t="s">
        <v>70</v>
      </c>
      <c r="C10" s="4" t="s">
        <v>66</v>
      </c>
      <c r="D10" s="5">
        <v>7.32</v>
      </c>
      <c r="E10" s="6">
        <f>IF(D10&lt;1.5,,IF(D10&lt;1.5,,SUM(56.0211*(POWER((D10-1.5),1.05)))))</f>
        <v>356.05801473508086</v>
      </c>
      <c r="F10" s="5"/>
      <c r="G10" s="6">
        <f t="shared" si="1"/>
        <v>0</v>
      </c>
      <c r="H10" s="33">
        <v>9.1</v>
      </c>
      <c r="I10" s="6">
        <f t="shared" si="5"/>
        <v>282.95843453176445</v>
      </c>
      <c r="J10" s="7"/>
      <c r="K10" s="6">
        <f t="shared" si="2"/>
        <v>0</v>
      </c>
      <c r="L10" s="8">
        <v>390</v>
      </c>
      <c r="M10" s="6">
        <f t="shared" si="3"/>
        <v>285.7276859089634</v>
      </c>
      <c r="N10" s="9">
        <v>2</v>
      </c>
      <c r="O10" s="10" t="s">
        <v>10</v>
      </c>
      <c r="P10" s="11">
        <v>56.8</v>
      </c>
      <c r="Q10" s="6">
        <f t="shared" si="4"/>
        <v>395.9743261256967</v>
      </c>
      <c r="R10" s="12">
        <f>SUM(E10,G10,I10,K10,M10,Q10)</f>
        <v>1320.7184613015054</v>
      </c>
      <c r="S10" s="48"/>
      <c r="T10">
        <f t="shared" si="0"/>
        <v>1320.7184613015054</v>
      </c>
      <c r="U10" s="1"/>
      <c r="V10" s="1"/>
      <c r="W10" s="1"/>
    </row>
    <row r="11" spans="1:23" ht="12.75">
      <c r="A11" s="2"/>
      <c r="B11" s="4" t="s">
        <v>159</v>
      </c>
      <c r="C11" s="4" t="s">
        <v>66</v>
      </c>
      <c r="D11" s="5">
        <v>0</v>
      </c>
      <c r="E11" s="6">
        <f>IF(D11&lt;1.5,,IF(D11&lt;1.5,,SUM(56.0211*(POWER((D11-1.5),1.05)))))</f>
        <v>0</v>
      </c>
      <c r="F11" s="5">
        <v>26</v>
      </c>
      <c r="G11" s="6">
        <f t="shared" si="1"/>
        <v>188.8957999722035</v>
      </c>
      <c r="H11" s="33">
        <v>9</v>
      </c>
      <c r="I11" s="6">
        <f t="shared" si="5"/>
        <v>304.6573865716712</v>
      </c>
      <c r="J11" s="7"/>
      <c r="K11" s="6">
        <f t="shared" si="2"/>
        <v>0</v>
      </c>
      <c r="L11" s="8">
        <v>380</v>
      </c>
      <c r="M11" s="6">
        <f t="shared" si="3"/>
        <v>263.60343840122874</v>
      </c>
      <c r="N11" s="9">
        <v>2</v>
      </c>
      <c r="O11" s="10" t="s">
        <v>10</v>
      </c>
      <c r="P11" s="11">
        <v>56.9</v>
      </c>
      <c r="Q11" s="6">
        <f t="shared" si="4"/>
        <v>395.0105859396754</v>
      </c>
      <c r="R11" s="12">
        <f>SUM(E11,G11,I11,K11,M11,Q11)</f>
        <v>1152.1672108847788</v>
      </c>
      <c r="S11" s="48"/>
      <c r="T11">
        <f t="shared" si="0"/>
        <v>1152.1672108847788</v>
      </c>
      <c r="U11" s="1"/>
      <c r="V11" s="1"/>
      <c r="W11" s="1"/>
    </row>
    <row r="12" spans="1:23" ht="12.75">
      <c r="A12" s="2"/>
      <c r="B12" s="4"/>
      <c r="C12" s="4"/>
      <c r="D12" s="5"/>
      <c r="E12" s="6"/>
      <c r="F12" s="5"/>
      <c r="G12" s="6"/>
      <c r="H12" s="33"/>
      <c r="I12" s="6">
        <f t="shared" si="5"/>
        <v>0</v>
      </c>
      <c r="J12" s="7"/>
      <c r="K12" s="6"/>
      <c r="L12" s="8"/>
      <c r="M12" s="6"/>
      <c r="N12" s="9"/>
      <c r="O12" s="10"/>
      <c r="P12" s="11"/>
      <c r="Q12" s="6"/>
      <c r="R12" s="12">
        <f>SUM(T7:T11)</f>
        <v>4804.303767669206</v>
      </c>
      <c r="S12" s="47"/>
      <c r="U12" s="1"/>
      <c r="V12" s="1"/>
      <c r="W12" s="1"/>
    </row>
    <row r="13" spans="1:23" ht="12.75">
      <c r="A13" s="18"/>
      <c r="B13" s="15"/>
      <c r="C13" s="15"/>
      <c r="D13" s="16"/>
      <c r="E13" s="7"/>
      <c r="F13" s="16"/>
      <c r="G13" s="7"/>
      <c r="H13" s="34"/>
      <c r="I13" s="7">
        <f t="shared" si="5"/>
        <v>0</v>
      </c>
      <c r="J13" s="7"/>
      <c r="K13" s="7"/>
      <c r="L13" s="15"/>
      <c r="M13" s="7"/>
      <c r="N13" s="9"/>
      <c r="O13" s="10"/>
      <c r="P13" s="17"/>
      <c r="Q13" s="7"/>
      <c r="R13" s="10"/>
      <c r="U13" s="1"/>
      <c r="V13" s="1"/>
      <c r="W13" s="1"/>
    </row>
    <row r="14" spans="1:20" ht="12.75">
      <c r="A14" s="2"/>
      <c r="B14" s="4" t="s">
        <v>72</v>
      </c>
      <c r="C14" s="4" t="s">
        <v>74</v>
      </c>
      <c r="D14" s="5">
        <v>0</v>
      </c>
      <c r="E14" s="6">
        <f>IF(D14&lt;1.5,,IF(D14&lt;1.5,,SUM(56.0211*(POWER((D14-1.5),1.05)))))</f>
        <v>0</v>
      </c>
      <c r="F14" s="5">
        <v>41</v>
      </c>
      <c r="G14" s="6">
        <f t="shared" si="1"/>
        <v>367.94921431044673</v>
      </c>
      <c r="H14" s="33">
        <v>8.8</v>
      </c>
      <c r="I14" s="6">
        <f t="shared" si="5"/>
        <v>350.1940071124267</v>
      </c>
      <c r="J14" s="7">
        <v>120</v>
      </c>
      <c r="K14" s="6">
        <f t="shared" si="2"/>
        <v>312.306465579754</v>
      </c>
      <c r="L14" s="8">
        <v>0</v>
      </c>
      <c r="M14" s="6">
        <f t="shared" si="3"/>
        <v>0</v>
      </c>
      <c r="N14" s="9">
        <v>3</v>
      </c>
      <c r="O14" s="10" t="s">
        <v>10</v>
      </c>
      <c r="P14" s="11">
        <v>7.3</v>
      </c>
      <c r="Q14" s="6">
        <f>IF((N14*60+P14)&lt;0.1,,IF((N14*60+P14)&gt;254,,SUM(0.11193*(POWER((254-(N14*60+P14)),1.88)))))</f>
        <v>300.8174819018318</v>
      </c>
      <c r="R14" s="12">
        <f>SUM(E14,G14,I14,K14,M14,Q14)</f>
        <v>1331.2671689044591</v>
      </c>
      <c r="T14">
        <f t="shared" si="0"/>
        <v>1331.2671689044591</v>
      </c>
    </row>
    <row r="15" spans="1:20" ht="12.75">
      <c r="A15" s="2"/>
      <c r="B15" s="4" t="s">
        <v>73</v>
      </c>
      <c r="C15" s="4" t="s">
        <v>74</v>
      </c>
      <c r="D15" s="5">
        <v>7.18</v>
      </c>
      <c r="E15" s="6">
        <f>IF(D15&lt;1.5,,IF(D15&lt;1.5,,SUM(56.0211*(POWER((D15-1.5),1.05)))))</f>
        <v>347.07024681695</v>
      </c>
      <c r="F15" s="5"/>
      <c r="G15" s="6">
        <f t="shared" si="1"/>
        <v>0</v>
      </c>
      <c r="H15" s="33">
        <v>9.5</v>
      </c>
      <c r="I15" s="6">
        <f t="shared" si="5"/>
        <v>203.42512368859911</v>
      </c>
      <c r="J15" s="7">
        <v>115</v>
      </c>
      <c r="K15" s="6">
        <f t="shared" si="2"/>
        <v>266.4571479827842</v>
      </c>
      <c r="L15" s="8">
        <v>0</v>
      </c>
      <c r="M15" s="6">
        <f t="shared" si="3"/>
        <v>0</v>
      </c>
      <c r="N15" s="9">
        <v>3</v>
      </c>
      <c r="O15" s="10" t="s">
        <v>10</v>
      </c>
      <c r="P15" s="11">
        <v>5.7</v>
      </c>
      <c r="Q15" s="6">
        <f>IF((N15*60+P15)&lt;0.1,,IF((N15*60+P15)&gt;254,,SUM(0.11193*(POWER((254-(N15*60+P15)),1.88)))))</f>
        <v>314.5266335986943</v>
      </c>
      <c r="R15" s="12">
        <f>SUM(E15,G15,I15,K15,M15,Q15)</f>
        <v>1131.4791520870276</v>
      </c>
      <c r="T15">
        <f t="shared" si="0"/>
        <v>1131.4791520870276</v>
      </c>
    </row>
    <row r="16" spans="1:20" ht="12.75">
      <c r="A16" s="21"/>
      <c r="B16" s="4" t="s">
        <v>75</v>
      </c>
      <c r="C16" s="4" t="s">
        <v>74</v>
      </c>
      <c r="D16" s="5">
        <v>8.14</v>
      </c>
      <c r="E16" s="6">
        <f>IF(D16&lt;1.5,,IF(D16&lt;1.5,,SUM(56.0211*(POWER((D16-1.5),1.05)))))</f>
        <v>408.9103615655575</v>
      </c>
      <c r="F16" s="5"/>
      <c r="G16" s="6">
        <f t="shared" si="1"/>
        <v>0</v>
      </c>
      <c r="H16" s="33">
        <v>11</v>
      </c>
      <c r="I16" s="6">
        <f t="shared" si="5"/>
        <v>16.54535174402665</v>
      </c>
      <c r="J16" s="7"/>
      <c r="K16" s="6">
        <f t="shared" si="2"/>
        <v>0</v>
      </c>
      <c r="L16" s="8">
        <v>302</v>
      </c>
      <c r="M16" s="6">
        <f t="shared" si="3"/>
        <v>110.90699242062513</v>
      </c>
      <c r="N16" s="9">
        <v>0</v>
      </c>
      <c r="O16" s="10" t="s">
        <v>10</v>
      </c>
      <c r="P16" s="11"/>
      <c r="Q16" s="6">
        <f>IF((N16*60+P16)&lt;0.1,,IF((N16*60+P16)&gt;254,,SUM(0.11193*(POWER((254-(N16*60+P16)),1.88)))))</f>
        <v>0</v>
      </c>
      <c r="R16" s="12">
        <f>SUM(E16,G16,I16,K16,M16,Q16)</f>
        <v>536.3627057302093</v>
      </c>
      <c r="T16">
        <f t="shared" si="0"/>
        <v>536.3627057302093</v>
      </c>
    </row>
    <row r="17" spans="1:20" ht="12.75">
      <c r="A17" s="2"/>
      <c r="B17" s="4" t="s">
        <v>76</v>
      </c>
      <c r="C17" s="4" t="s">
        <v>74</v>
      </c>
      <c r="D17" s="5">
        <v>0</v>
      </c>
      <c r="E17" s="6">
        <f>IF(D17&lt;1.5,,IF(D17&lt;1.5,,SUM(56.0211*(POWER((D17-1.5),1.05)))))</f>
        <v>0</v>
      </c>
      <c r="F17" s="5">
        <v>26</v>
      </c>
      <c r="G17" s="6">
        <f t="shared" si="1"/>
        <v>188.8957999722035</v>
      </c>
      <c r="H17" s="33">
        <v>10</v>
      </c>
      <c r="I17" s="6">
        <f t="shared" si="5"/>
        <v>120.85523730845428</v>
      </c>
      <c r="J17" s="7"/>
      <c r="K17" s="6">
        <f t="shared" si="2"/>
        <v>0</v>
      </c>
      <c r="L17" s="8">
        <v>287</v>
      </c>
      <c r="M17" s="6">
        <f t="shared" si="3"/>
        <v>86.29189655480695</v>
      </c>
      <c r="N17" s="9">
        <v>3</v>
      </c>
      <c r="O17" s="10" t="s">
        <v>10</v>
      </c>
      <c r="P17" s="11">
        <v>35.4</v>
      </c>
      <c r="Q17" s="6">
        <f>IF((N17*60+P17)&lt;0.1,,IF((N17*60+P17)&gt;254,,SUM(0.11193*(POWER((254-(N17*60+P17)),1.88)))))</f>
        <v>107.5797762165143</v>
      </c>
      <c r="R17" s="12">
        <f>SUM(E17,G17,I17,K17,M17,Q17)</f>
        <v>503.622710051979</v>
      </c>
      <c r="S17">
        <v>0</v>
      </c>
      <c r="T17">
        <f t="shared" si="0"/>
        <v>0</v>
      </c>
    </row>
    <row r="18" spans="1:20" ht="12.75">
      <c r="A18" s="2"/>
      <c r="B18" s="4" t="s">
        <v>160</v>
      </c>
      <c r="C18" s="4" t="s">
        <v>74</v>
      </c>
      <c r="D18" s="5">
        <v>0</v>
      </c>
      <c r="E18" s="6">
        <f>IF(D18&lt;1.5,,IF(D18&lt;1.5,,SUM(56.0211*(POWER((D18-1.5),1.05)))))</f>
        <v>0</v>
      </c>
      <c r="F18" s="5">
        <v>23</v>
      </c>
      <c r="G18" s="6">
        <f t="shared" si="1"/>
        <v>154.56918997638655</v>
      </c>
      <c r="H18" s="33">
        <v>9.5</v>
      </c>
      <c r="I18" s="6">
        <f t="shared" si="5"/>
        <v>203.42512368859911</v>
      </c>
      <c r="J18" s="7"/>
      <c r="K18" s="6">
        <f t="shared" si="2"/>
        <v>0</v>
      </c>
      <c r="L18" s="8">
        <v>376</v>
      </c>
      <c r="M18" s="6">
        <f t="shared" si="3"/>
        <v>254.90038757926186</v>
      </c>
      <c r="N18" s="9">
        <v>0</v>
      </c>
      <c r="O18" s="10" t="s">
        <v>10</v>
      </c>
      <c r="P18" s="11"/>
      <c r="Q18" s="6">
        <f>IF((N18*60+P18)&lt;0.1,,IF((N18*60+P18)&gt;254,,SUM(0.11193*(POWER((254-(N18*60+P18)),1.88)))))</f>
        <v>0</v>
      </c>
      <c r="R18" s="12">
        <f>SUM(E18,G18,I18,K18,M18,Q18)</f>
        <v>612.8947012442475</v>
      </c>
      <c r="T18">
        <f t="shared" si="0"/>
        <v>612.8947012442475</v>
      </c>
    </row>
    <row r="19" spans="1:18" ht="12.75">
      <c r="A19" s="2"/>
      <c r="B19" s="4"/>
      <c r="C19" s="4"/>
      <c r="D19" s="5"/>
      <c r="E19" s="6"/>
      <c r="F19" s="5"/>
      <c r="G19" s="6"/>
      <c r="H19" s="33"/>
      <c r="I19" s="6">
        <f t="shared" si="5"/>
        <v>0</v>
      </c>
      <c r="J19" s="7"/>
      <c r="K19" s="6"/>
      <c r="L19" s="8"/>
      <c r="M19" s="6"/>
      <c r="N19" s="9"/>
      <c r="O19" s="10"/>
      <c r="P19" s="11"/>
      <c r="Q19" s="6"/>
      <c r="R19" s="12">
        <f>SUM(T14:T18)</f>
        <v>3612.0037279659437</v>
      </c>
    </row>
    <row r="20" spans="1:18" ht="12.75">
      <c r="A20" s="18"/>
      <c r="B20" s="15"/>
      <c r="C20" s="15"/>
      <c r="D20" s="16"/>
      <c r="E20" s="7"/>
      <c r="F20" s="16"/>
      <c r="G20" s="7"/>
      <c r="H20" s="34"/>
      <c r="I20" s="7">
        <f t="shared" si="5"/>
        <v>0</v>
      </c>
      <c r="J20" s="7"/>
      <c r="K20" s="7"/>
      <c r="L20" s="15"/>
      <c r="M20" s="7"/>
      <c r="N20" s="9"/>
      <c r="O20" s="10"/>
      <c r="P20" s="17"/>
      <c r="Q20" s="7"/>
      <c r="R20" s="10"/>
    </row>
    <row r="21" spans="1:20" ht="12.75">
      <c r="A21" s="2"/>
      <c r="B21" s="4" t="s">
        <v>78</v>
      </c>
      <c r="C21" s="4" t="s">
        <v>79</v>
      </c>
      <c r="D21" s="5">
        <v>0</v>
      </c>
      <c r="E21" s="6">
        <f>IF(D21&lt;1.5,,IF(D21&lt;1.5,,SUM(56.0211*(POWER((D21-1.5),1.05)))))</f>
        <v>0</v>
      </c>
      <c r="F21" s="5">
        <v>26</v>
      </c>
      <c r="G21" s="6">
        <f t="shared" si="1"/>
        <v>188.8957999722035</v>
      </c>
      <c r="H21" s="33">
        <v>10.7</v>
      </c>
      <c r="I21" s="6">
        <f t="shared" si="5"/>
        <v>38.73764126844081</v>
      </c>
      <c r="J21" s="7">
        <v>0</v>
      </c>
      <c r="K21" s="6">
        <f t="shared" si="2"/>
        <v>0</v>
      </c>
      <c r="L21" s="8">
        <v>1</v>
      </c>
      <c r="M21" s="6">
        <f t="shared" si="3"/>
        <v>0</v>
      </c>
      <c r="N21" s="9">
        <v>4</v>
      </c>
      <c r="O21" s="10" t="s">
        <v>10</v>
      </c>
      <c r="P21" s="11">
        <v>21.4</v>
      </c>
      <c r="Q21" s="6">
        <f t="shared" si="4"/>
        <v>0</v>
      </c>
      <c r="R21" s="12">
        <f>SUM(E21,G21,I21,K21,M21,Q21)</f>
        <v>227.6334412406443</v>
      </c>
      <c r="T21">
        <f t="shared" si="0"/>
        <v>227.6334412406443</v>
      </c>
    </row>
    <row r="22" spans="1:20" ht="12.75">
      <c r="A22" s="2"/>
      <c r="B22" s="4" t="s">
        <v>166</v>
      </c>
      <c r="C22" s="4" t="s">
        <v>79</v>
      </c>
      <c r="D22" s="5">
        <v>6.3</v>
      </c>
      <c r="E22" s="6">
        <f>IF(D22&lt;1.5,,IF(D22&lt;1.5,,SUM(56.0211*(POWER((D22-1.5),1.05)))))</f>
        <v>290.8405326772065</v>
      </c>
      <c r="F22" s="5"/>
      <c r="G22" s="6">
        <f t="shared" si="1"/>
        <v>0</v>
      </c>
      <c r="H22" s="33">
        <v>9.4</v>
      </c>
      <c r="I22" s="6">
        <f t="shared" si="5"/>
        <v>222.20673599603134</v>
      </c>
      <c r="J22" s="7">
        <v>120</v>
      </c>
      <c r="K22" s="6">
        <f t="shared" si="2"/>
        <v>312.306465579754</v>
      </c>
      <c r="L22" s="8">
        <v>0</v>
      </c>
      <c r="M22" s="6">
        <f t="shared" si="3"/>
        <v>0</v>
      </c>
      <c r="N22" s="9">
        <v>3</v>
      </c>
      <c r="O22" s="10" t="s">
        <v>10</v>
      </c>
      <c r="P22" s="11">
        <v>8.6</v>
      </c>
      <c r="Q22" s="6">
        <f t="shared" si="4"/>
        <v>289.88962376663505</v>
      </c>
      <c r="R22" s="12">
        <f>SUM(E22,G22,I22,K22,M22,Q22)</f>
        <v>1115.2433580196268</v>
      </c>
      <c r="T22">
        <f t="shared" si="0"/>
        <v>1115.2433580196268</v>
      </c>
    </row>
    <row r="23" spans="1:20" ht="12.75">
      <c r="A23" s="21"/>
      <c r="B23" s="4" t="s">
        <v>81</v>
      </c>
      <c r="C23" s="4" t="s">
        <v>79</v>
      </c>
      <c r="D23" s="5">
        <v>0</v>
      </c>
      <c r="E23" s="6">
        <f>IF(D23&lt;1.5,,IF(D23&lt;1.5,,SUM(56.0211*(POWER((D23-1.5),1.05)))))</f>
        <v>0</v>
      </c>
      <c r="F23" s="5">
        <v>29</v>
      </c>
      <c r="G23" s="6">
        <f t="shared" si="1"/>
        <v>223.80190053088643</v>
      </c>
      <c r="H23" s="33">
        <v>9.7</v>
      </c>
      <c r="I23" s="6">
        <f t="shared" si="5"/>
        <v>168.10612245768385</v>
      </c>
      <c r="J23" s="7"/>
      <c r="K23" s="6">
        <f t="shared" si="2"/>
        <v>0</v>
      </c>
      <c r="L23" s="8">
        <v>303</v>
      </c>
      <c r="M23" s="6">
        <f t="shared" si="3"/>
        <v>112.61054210024795</v>
      </c>
      <c r="N23" s="9">
        <v>3</v>
      </c>
      <c r="O23" s="10" t="s">
        <v>10</v>
      </c>
      <c r="P23" s="11">
        <v>29.3</v>
      </c>
      <c r="Q23" s="6">
        <f t="shared" si="4"/>
        <v>141.75051559613368</v>
      </c>
      <c r="R23" s="12">
        <f>SUM(E23,G23,I23,K23,M23,Q23)</f>
        <v>646.269080684952</v>
      </c>
      <c r="T23">
        <f t="shared" si="0"/>
        <v>646.269080684952</v>
      </c>
    </row>
    <row r="24" spans="1:20" ht="12.75">
      <c r="A24" s="2"/>
      <c r="B24" s="4" t="s">
        <v>82</v>
      </c>
      <c r="C24" s="4" t="s">
        <v>79</v>
      </c>
      <c r="D24" s="5">
        <v>0</v>
      </c>
      <c r="E24" s="6">
        <f>IF(D24&lt;1.5,,IF(D24&lt;1.5,,SUM(56.0211*(POWER((D24-1.5),1.05)))))</f>
        <v>0</v>
      </c>
      <c r="F24" s="5">
        <v>20</v>
      </c>
      <c r="G24" s="6">
        <f t="shared" si="1"/>
        <v>120.92662070803648</v>
      </c>
      <c r="H24" s="33">
        <v>9.8</v>
      </c>
      <c r="I24" s="6">
        <f t="shared" si="5"/>
        <v>151.58381893009383</v>
      </c>
      <c r="J24" s="7"/>
      <c r="K24" s="6">
        <f t="shared" si="2"/>
        <v>0</v>
      </c>
      <c r="L24" s="8">
        <v>327</v>
      </c>
      <c r="M24" s="6">
        <f t="shared" si="3"/>
        <v>155.65395379219055</v>
      </c>
      <c r="N24" s="9">
        <v>3</v>
      </c>
      <c r="O24" s="10" t="s">
        <v>10</v>
      </c>
      <c r="P24" s="11">
        <v>8.6</v>
      </c>
      <c r="Q24" s="6">
        <f t="shared" si="4"/>
        <v>289.88962376663505</v>
      </c>
      <c r="R24" s="12">
        <f>SUM(E24,G24,I24,K24,M24,Q24)</f>
        <v>718.0540171969559</v>
      </c>
      <c r="T24">
        <f t="shared" si="0"/>
        <v>718.0540171969559</v>
      </c>
    </row>
    <row r="25" spans="1:20" ht="12.75">
      <c r="A25" s="2"/>
      <c r="B25" s="4"/>
      <c r="C25" s="4"/>
      <c r="D25" s="5"/>
      <c r="E25" s="6">
        <f>IF(D25&lt;1.5,,IF(D25&lt;1.5,,SUM(56.0211*(POWER((D25-1.5),1.05)))))</f>
        <v>0</v>
      </c>
      <c r="F25" s="5"/>
      <c r="G25" s="6">
        <f t="shared" si="1"/>
        <v>0</v>
      </c>
      <c r="H25" s="33"/>
      <c r="I25" s="6">
        <f t="shared" si="5"/>
        <v>0</v>
      </c>
      <c r="J25" s="7"/>
      <c r="K25" s="6">
        <f t="shared" si="2"/>
        <v>0</v>
      </c>
      <c r="L25" s="8"/>
      <c r="M25" s="6">
        <f t="shared" si="3"/>
        <v>0</v>
      </c>
      <c r="N25" s="9"/>
      <c r="O25" s="10" t="s">
        <v>10</v>
      </c>
      <c r="P25" s="11"/>
      <c r="Q25" s="6">
        <f t="shared" si="4"/>
        <v>0</v>
      </c>
      <c r="R25" s="12">
        <f>SUM(E25,G25,I25,K25,M25,Q25)</f>
        <v>0</v>
      </c>
      <c r="S25">
        <v>0</v>
      </c>
      <c r="T25">
        <f t="shared" si="0"/>
        <v>0</v>
      </c>
    </row>
    <row r="26" spans="1:18" ht="12.75">
      <c r="A26" s="2"/>
      <c r="B26" s="4"/>
      <c r="C26" s="4"/>
      <c r="D26" s="5"/>
      <c r="E26" s="6"/>
      <c r="F26" s="5"/>
      <c r="G26" s="6"/>
      <c r="H26" s="33"/>
      <c r="I26" s="6">
        <f t="shared" si="5"/>
        <v>0</v>
      </c>
      <c r="J26" s="7"/>
      <c r="K26" s="6"/>
      <c r="L26" s="8"/>
      <c r="M26" s="6"/>
      <c r="N26" s="9"/>
      <c r="O26" s="10"/>
      <c r="P26" s="11"/>
      <c r="Q26" s="6"/>
      <c r="R26" s="12">
        <f>SUM(T21:T25)</f>
        <v>2707.199897142179</v>
      </c>
    </row>
    <row r="27" spans="1:18" ht="12.75">
      <c r="A27" s="18"/>
      <c r="B27" s="15"/>
      <c r="C27" s="15"/>
      <c r="D27" s="16"/>
      <c r="E27" s="7"/>
      <c r="F27" s="16"/>
      <c r="G27" s="7"/>
      <c r="H27" s="34"/>
      <c r="I27" s="7">
        <f t="shared" si="5"/>
        <v>0</v>
      </c>
      <c r="J27" s="7"/>
      <c r="K27" s="7"/>
      <c r="L27" s="15"/>
      <c r="M27" s="7"/>
      <c r="N27" s="9"/>
      <c r="O27" s="10"/>
      <c r="P27" s="17"/>
      <c r="Q27" s="7"/>
      <c r="R27" s="10"/>
    </row>
    <row r="28" spans="1:20" ht="12.75">
      <c r="A28" s="2"/>
      <c r="B28" s="4" t="s">
        <v>83</v>
      </c>
      <c r="C28" s="4" t="s">
        <v>84</v>
      </c>
      <c r="D28" s="5">
        <v>0</v>
      </c>
      <c r="E28" s="6">
        <f aca="true" t="shared" si="6" ref="E28:E33">IF(D28&lt;1.5,,IF(D28&lt;1.5,,SUM(56.0211*(POWER((D28-1.5),1.05)))))</f>
        <v>0</v>
      </c>
      <c r="F28" s="5">
        <v>36</v>
      </c>
      <c r="G28" s="6">
        <f t="shared" si="1"/>
        <v>307.11171307481504</v>
      </c>
      <c r="H28" s="33">
        <v>8.9</v>
      </c>
      <c r="I28" s="6">
        <f t="shared" si="5"/>
        <v>327.07101327514374</v>
      </c>
      <c r="J28" s="7">
        <v>125</v>
      </c>
      <c r="K28" s="6">
        <f t="shared" si="2"/>
        <v>359.96648946090556</v>
      </c>
      <c r="L28" s="8">
        <v>0</v>
      </c>
      <c r="M28" s="6">
        <f t="shared" si="3"/>
        <v>0</v>
      </c>
      <c r="N28" s="9">
        <v>3</v>
      </c>
      <c r="O28" s="10" t="s">
        <v>10</v>
      </c>
      <c r="P28" s="11">
        <v>20.2</v>
      </c>
      <c r="Q28" s="6">
        <f t="shared" si="4"/>
        <v>200.82472549942594</v>
      </c>
      <c r="R28" s="12">
        <f>SUM(E28,G28,I28,K28,M28,Q28)</f>
        <v>1194.9739413102902</v>
      </c>
      <c r="S28">
        <v>0</v>
      </c>
      <c r="T28">
        <f t="shared" si="0"/>
        <v>0</v>
      </c>
    </row>
    <row r="29" spans="1:20" ht="12.75">
      <c r="A29" s="2"/>
      <c r="B29" s="4" t="s">
        <v>85</v>
      </c>
      <c r="C29" s="4" t="s">
        <v>84</v>
      </c>
      <c r="D29" s="5">
        <v>8.58</v>
      </c>
      <c r="E29" s="6">
        <f t="shared" si="6"/>
        <v>437.4078296751909</v>
      </c>
      <c r="F29" s="5"/>
      <c r="G29" s="6">
        <f t="shared" si="1"/>
        <v>0</v>
      </c>
      <c r="H29" s="33">
        <v>8.1</v>
      </c>
      <c r="I29" s="6">
        <f t="shared" si="5"/>
        <v>531.5169717322173</v>
      </c>
      <c r="J29" s="7"/>
      <c r="K29" s="6">
        <f t="shared" si="2"/>
        <v>0</v>
      </c>
      <c r="L29" s="8">
        <v>453</v>
      </c>
      <c r="M29" s="6">
        <f t="shared" si="3"/>
        <v>436.2374413750583</v>
      </c>
      <c r="N29" s="9">
        <v>3</v>
      </c>
      <c r="O29" s="10" t="s">
        <v>10</v>
      </c>
      <c r="P29" s="11">
        <v>10.1</v>
      </c>
      <c r="Q29" s="6">
        <f t="shared" si="4"/>
        <v>277.5160574841128</v>
      </c>
      <c r="R29" s="12">
        <f>SUM(E29,G29,I29,K29,M29,Q29)</f>
        <v>1682.6783002665793</v>
      </c>
      <c r="T29">
        <f t="shared" si="0"/>
        <v>1682.6783002665793</v>
      </c>
    </row>
    <row r="30" spans="1:20" ht="12.75">
      <c r="A30" s="21"/>
      <c r="B30" s="4" t="s">
        <v>86</v>
      </c>
      <c r="C30" s="4" t="s">
        <v>84</v>
      </c>
      <c r="D30" s="5">
        <v>7.74</v>
      </c>
      <c r="E30" s="6">
        <f t="shared" si="6"/>
        <v>383.0852682789964</v>
      </c>
      <c r="F30" s="5"/>
      <c r="G30" s="6">
        <f t="shared" si="1"/>
        <v>0</v>
      </c>
      <c r="H30" s="33">
        <v>8.8</v>
      </c>
      <c r="I30" s="6">
        <f t="shared" si="5"/>
        <v>350.1940071124267</v>
      </c>
      <c r="J30" s="7"/>
      <c r="K30" s="6">
        <f t="shared" si="2"/>
        <v>0</v>
      </c>
      <c r="L30" s="8">
        <v>395</v>
      </c>
      <c r="M30" s="6">
        <f t="shared" si="3"/>
        <v>296.9820691279459</v>
      </c>
      <c r="N30" s="9">
        <v>3</v>
      </c>
      <c r="O30" s="10" t="s">
        <v>10</v>
      </c>
      <c r="P30" s="11">
        <v>12</v>
      </c>
      <c r="Q30" s="6">
        <f t="shared" si="4"/>
        <v>262.20615376835076</v>
      </c>
      <c r="R30" s="12">
        <f>SUM(E30,G30,I30,K30,M30,Q30)</f>
        <v>1292.4674982877198</v>
      </c>
      <c r="T30">
        <f t="shared" si="0"/>
        <v>1292.4674982877198</v>
      </c>
    </row>
    <row r="31" spans="1:20" ht="12.75">
      <c r="A31" s="2"/>
      <c r="B31" s="4" t="s">
        <v>157</v>
      </c>
      <c r="C31" s="4" t="s">
        <v>84</v>
      </c>
      <c r="D31" s="5">
        <v>6.43</v>
      </c>
      <c r="E31" s="6">
        <f t="shared" si="6"/>
        <v>299.1168629272491</v>
      </c>
      <c r="F31" s="5"/>
      <c r="G31" s="6">
        <f t="shared" si="1"/>
        <v>0</v>
      </c>
      <c r="H31" s="33">
        <v>8.8</v>
      </c>
      <c r="I31" s="6">
        <f t="shared" si="5"/>
        <v>350.1940071124267</v>
      </c>
      <c r="J31" s="7">
        <v>125</v>
      </c>
      <c r="K31" s="6">
        <f t="shared" si="2"/>
        <v>359.96648946090556</v>
      </c>
      <c r="L31" s="8">
        <v>0</v>
      </c>
      <c r="M31" s="6">
        <f t="shared" si="3"/>
        <v>0</v>
      </c>
      <c r="N31" s="9">
        <v>3</v>
      </c>
      <c r="O31" s="10" t="s">
        <v>10</v>
      </c>
      <c r="P31" s="11">
        <v>2.4</v>
      </c>
      <c r="Q31" s="6">
        <f t="shared" si="4"/>
        <v>343.70273315466886</v>
      </c>
      <c r="R31" s="12">
        <f>SUM(E31,G31,I31,K31,M31,Q31)</f>
        <v>1352.9800926552502</v>
      </c>
      <c r="T31">
        <f t="shared" si="0"/>
        <v>1352.9800926552502</v>
      </c>
    </row>
    <row r="32" spans="1:20" ht="12.75">
      <c r="A32" s="2"/>
      <c r="B32" s="4" t="s">
        <v>88</v>
      </c>
      <c r="C32" s="4" t="s">
        <v>84</v>
      </c>
      <c r="D32" s="5">
        <v>0</v>
      </c>
      <c r="E32" s="6">
        <f t="shared" si="6"/>
        <v>0</v>
      </c>
      <c r="F32" s="5">
        <v>37</v>
      </c>
      <c r="G32" s="6">
        <f t="shared" si="1"/>
        <v>319.1981339145609</v>
      </c>
      <c r="H32" s="33">
        <v>8.7</v>
      </c>
      <c r="I32" s="6">
        <f t="shared" si="5"/>
        <v>374.0212982170077</v>
      </c>
      <c r="J32" s="7"/>
      <c r="K32" s="6">
        <f t="shared" si="2"/>
        <v>0</v>
      </c>
      <c r="L32" s="8">
        <v>382</v>
      </c>
      <c r="M32" s="6">
        <f t="shared" si="3"/>
        <v>267.9866759365048</v>
      </c>
      <c r="N32" s="9">
        <v>2</v>
      </c>
      <c r="O32" s="10" t="s">
        <v>10</v>
      </c>
      <c r="P32" s="11">
        <v>52.1</v>
      </c>
      <c r="Q32" s="6">
        <f t="shared" si="4"/>
        <v>442.5070956709541</v>
      </c>
      <c r="R32" s="12">
        <f>SUM(E32,G32,I32,K32,M32,Q32)</f>
        <v>1403.7132037390274</v>
      </c>
      <c r="T32">
        <f t="shared" si="0"/>
        <v>1403.7132037390274</v>
      </c>
    </row>
    <row r="33" spans="1:18" ht="12.75">
      <c r="A33" s="2"/>
      <c r="B33" s="4"/>
      <c r="C33" s="4"/>
      <c r="D33" s="5"/>
      <c r="E33" s="6">
        <f t="shared" si="6"/>
        <v>0</v>
      </c>
      <c r="F33" s="5"/>
      <c r="G33" s="6"/>
      <c r="H33" s="33"/>
      <c r="I33" s="6">
        <f t="shared" si="5"/>
        <v>0</v>
      </c>
      <c r="J33" s="7"/>
      <c r="K33" s="6"/>
      <c r="L33" s="8"/>
      <c r="M33" s="6"/>
      <c r="N33" s="9"/>
      <c r="O33" s="10"/>
      <c r="P33" s="11"/>
      <c r="Q33" s="6"/>
      <c r="R33" s="12">
        <f>SUM(T28:T32)</f>
        <v>5731.8390949485765</v>
      </c>
    </row>
    <row r="34" spans="1:18" ht="12.75">
      <c r="A34" s="2"/>
      <c r="B34" s="4"/>
      <c r="C34" s="4"/>
      <c r="D34" s="5"/>
      <c r="E34" s="6"/>
      <c r="F34" s="5"/>
      <c r="G34" s="6"/>
      <c r="H34" s="33"/>
      <c r="I34" s="6">
        <f t="shared" si="5"/>
        <v>0</v>
      </c>
      <c r="J34" s="7"/>
      <c r="K34" s="6"/>
      <c r="L34" s="8"/>
      <c r="M34" s="6"/>
      <c r="N34" s="9"/>
      <c r="O34" s="10"/>
      <c r="P34" s="11"/>
      <c r="Q34" s="6"/>
      <c r="R34" s="12"/>
    </row>
    <row r="35" spans="1:18" ht="12.75">
      <c r="A35" s="18"/>
      <c r="B35" s="15"/>
      <c r="C35" s="15"/>
      <c r="D35" s="16"/>
      <c r="E35" s="7"/>
      <c r="F35" s="16"/>
      <c r="G35" s="7"/>
      <c r="H35" s="34"/>
      <c r="I35" s="7">
        <f t="shared" si="5"/>
        <v>0</v>
      </c>
      <c r="J35" s="7"/>
      <c r="K35" s="7"/>
      <c r="L35" s="15"/>
      <c r="M35" s="7"/>
      <c r="N35" s="9"/>
      <c r="O35" s="10"/>
      <c r="P35" s="17"/>
      <c r="Q35" s="7"/>
      <c r="R35" s="10"/>
    </row>
    <row r="36" spans="1:20" ht="12.75">
      <c r="A36" s="2"/>
      <c r="B36" s="4" t="s">
        <v>89</v>
      </c>
      <c r="C36" s="4" t="s">
        <v>90</v>
      </c>
      <c r="D36" s="5">
        <v>8.36</v>
      </c>
      <c r="E36" s="6">
        <f>IF(D36&lt;1.5,,IF(D36&lt;1.5,,SUM(56.0211*(POWER((D36-1.5),1.05)))))</f>
        <v>423.1476698006496</v>
      </c>
      <c r="F36" s="5"/>
      <c r="G36" s="6">
        <f t="shared" si="1"/>
        <v>0</v>
      </c>
      <c r="H36" s="33">
        <v>8.5</v>
      </c>
      <c r="I36" s="6">
        <f t="shared" si="5"/>
        <v>423.7695699023927</v>
      </c>
      <c r="J36" s="7">
        <v>125</v>
      </c>
      <c r="K36" s="6">
        <f t="shared" si="2"/>
        <v>359.96648946090556</v>
      </c>
      <c r="L36" s="8">
        <v>0</v>
      </c>
      <c r="M36" s="6">
        <f t="shared" si="3"/>
        <v>0</v>
      </c>
      <c r="N36" s="9">
        <v>2</v>
      </c>
      <c r="O36" s="10" t="s">
        <v>10</v>
      </c>
      <c r="P36" s="11">
        <v>48.2</v>
      </c>
      <c r="Q36" s="6">
        <f t="shared" si="4"/>
        <v>482.95048319282574</v>
      </c>
      <c r="R36" s="12">
        <f>SUM(E36,G36,I36,K36,M36,Q36)</f>
        <v>1689.8342123567736</v>
      </c>
      <c r="T36">
        <f t="shared" si="0"/>
        <v>1689.8342123567736</v>
      </c>
    </row>
    <row r="37" spans="1:20" ht="12.75">
      <c r="A37" s="2"/>
      <c r="B37" s="4" t="s">
        <v>91</v>
      </c>
      <c r="C37" s="4" t="s">
        <v>90</v>
      </c>
      <c r="D37" s="5">
        <v>0</v>
      </c>
      <c r="E37" s="6">
        <f>IF(D37&lt;1.5,,IF(D37&lt;1.5,,SUM(56.0211*(POWER((D37-1.5),1.05)))))</f>
        <v>0</v>
      </c>
      <c r="F37" s="5">
        <v>40</v>
      </c>
      <c r="G37" s="6">
        <f t="shared" si="1"/>
        <v>355.70299520808106</v>
      </c>
      <c r="H37" s="33">
        <v>8.4</v>
      </c>
      <c r="I37" s="6">
        <f t="shared" si="5"/>
        <v>449.6814393850755</v>
      </c>
      <c r="J37" s="7"/>
      <c r="K37" s="6">
        <f t="shared" si="2"/>
        <v>0</v>
      </c>
      <c r="L37" s="8">
        <v>442</v>
      </c>
      <c r="M37" s="6">
        <f t="shared" si="3"/>
        <v>408.6543727420593</v>
      </c>
      <c r="N37" s="9">
        <v>2</v>
      </c>
      <c r="O37" s="10" t="s">
        <v>10</v>
      </c>
      <c r="P37" s="11">
        <v>25.7</v>
      </c>
      <c r="Q37" s="6">
        <f t="shared" si="4"/>
        <v>748.2521996481893</v>
      </c>
      <c r="R37" s="12">
        <f>SUM(E37,G37,I37,K37,M37,Q37)</f>
        <v>1962.2910069834052</v>
      </c>
      <c r="T37">
        <f t="shared" si="0"/>
        <v>1962.2910069834052</v>
      </c>
    </row>
    <row r="38" spans="1:20" ht="12.75">
      <c r="A38" s="21"/>
      <c r="B38" s="4" t="s">
        <v>92</v>
      </c>
      <c r="C38" s="4" t="s">
        <v>90</v>
      </c>
      <c r="D38" s="5">
        <v>9.77</v>
      </c>
      <c r="E38" s="6">
        <f>IF(D38&lt;1.5,,IF(D38&lt;1.5,,SUM(56.0211*(POWER((D38-1.5),1.05)))))</f>
        <v>514.9112933837418</v>
      </c>
      <c r="F38" s="5"/>
      <c r="G38" s="6">
        <f t="shared" si="1"/>
        <v>0</v>
      </c>
      <c r="H38" s="33">
        <v>8.7</v>
      </c>
      <c r="I38" s="6">
        <f t="shared" si="5"/>
        <v>374.0212982170077</v>
      </c>
      <c r="J38" s="7">
        <v>130</v>
      </c>
      <c r="K38" s="6">
        <f t="shared" si="2"/>
        <v>409.31665113934156</v>
      </c>
      <c r="L38" s="8">
        <v>0</v>
      </c>
      <c r="M38" s="6">
        <f t="shared" si="3"/>
        <v>0</v>
      </c>
      <c r="N38" s="9">
        <v>2</v>
      </c>
      <c r="O38" s="10" t="s">
        <v>10</v>
      </c>
      <c r="P38" s="11">
        <v>56.5</v>
      </c>
      <c r="Q38" s="6">
        <f t="shared" si="4"/>
        <v>398.8721411439315</v>
      </c>
      <c r="R38" s="12">
        <f>SUM(E38,G38,I38,K38,M38,Q38)</f>
        <v>1697.1213838840226</v>
      </c>
      <c r="T38">
        <f t="shared" si="0"/>
        <v>1697.1213838840226</v>
      </c>
    </row>
    <row r="39" spans="1:20" ht="12.75">
      <c r="A39" s="2"/>
      <c r="B39" s="4" t="s">
        <v>161</v>
      </c>
      <c r="C39" s="4" t="s">
        <v>90</v>
      </c>
      <c r="D39" s="5">
        <v>0</v>
      </c>
      <c r="E39" s="6">
        <f>IF(D39&lt;1.5,,IF(D39&lt;1.5,,SUM(56.0211*(POWER((D39-1.5),1.05)))))</f>
        <v>0</v>
      </c>
      <c r="F39" s="5">
        <v>40</v>
      </c>
      <c r="G39" s="6">
        <f t="shared" si="1"/>
        <v>355.70299520808106</v>
      </c>
      <c r="H39" s="33">
        <v>8.7</v>
      </c>
      <c r="I39" s="6">
        <f t="shared" si="5"/>
        <v>374.0212982170077</v>
      </c>
      <c r="J39" s="7"/>
      <c r="K39" s="6">
        <f t="shared" si="2"/>
        <v>0</v>
      </c>
      <c r="L39" s="8">
        <v>400</v>
      </c>
      <c r="M39" s="6">
        <f t="shared" si="3"/>
        <v>308.361868811688</v>
      </c>
      <c r="N39" s="9">
        <v>3</v>
      </c>
      <c r="O39" s="10" t="s">
        <v>10</v>
      </c>
      <c r="P39" s="11">
        <v>14.2</v>
      </c>
      <c r="Q39" s="6">
        <f t="shared" si="4"/>
        <v>244.9879533944844</v>
      </c>
      <c r="R39" s="12">
        <f>SUM(E39,G39,I39,K39,M39,Q39)</f>
        <v>1283.074115631261</v>
      </c>
      <c r="S39">
        <v>0</v>
      </c>
      <c r="T39">
        <f t="shared" si="0"/>
        <v>0</v>
      </c>
    </row>
    <row r="40" spans="1:20" ht="12.75">
      <c r="A40" s="2"/>
      <c r="B40" s="4" t="s">
        <v>94</v>
      </c>
      <c r="C40" s="4" t="s">
        <v>90</v>
      </c>
      <c r="D40" s="5">
        <v>7.81</v>
      </c>
      <c r="E40" s="6">
        <f>IF(D40&lt;1.5,,IF(D40&lt;1.5,,SUM(56.0211*(POWER((D40-1.5),1.05)))))</f>
        <v>387.59883171632526</v>
      </c>
      <c r="F40" s="5"/>
      <c r="G40" s="6">
        <f t="shared" si="1"/>
        <v>0</v>
      </c>
      <c r="H40" s="33">
        <v>8.6</v>
      </c>
      <c r="I40" s="6">
        <f t="shared" si="5"/>
        <v>398.54803550481176</v>
      </c>
      <c r="J40" s="7">
        <v>140</v>
      </c>
      <c r="K40" s="6">
        <f t="shared" si="2"/>
        <v>512.6933821107015</v>
      </c>
      <c r="L40" s="8">
        <v>0</v>
      </c>
      <c r="M40" s="6">
        <f t="shared" si="3"/>
        <v>0</v>
      </c>
      <c r="N40" s="9">
        <v>2</v>
      </c>
      <c r="O40" s="10" t="s">
        <v>10</v>
      </c>
      <c r="P40" s="11">
        <v>46.8</v>
      </c>
      <c r="Q40" s="6">
        <f t="shared" si="4"/>
        <v>497.8717625969119</v>
      </c>
      <c r="R40" s="12">
        <f>SUM(E40,G40,I40,K40,M40,Q40)</f>
        <v>1796.7120119287504</v>
      </c>
      <c r="T40">
        <f t="shared" si="0"/>
        <v>1796.7120119287504</v>
      </c>
    </row>
    <row r="41" spans="1:18" ht="12.75">
      <c r="A41" s="2"/>
      <c r="B41" s="4"/>
      <c r="C41" s="4"/>
      <c r="D41" s="5"/>
      <c r="E41" s="6"/>
      <c r="F41" s="5"/>
      <c r="G41" s="6"/>
      <c r="H41" s="33"/>
      <c r="I41" s="6">
        <f t="shared" si="5"/>
        <v>0</v>
      </c>
      <c r="J41" s="7"/>
      <c r="K41" s="6"/>
      <c r="L41" s="8"/>
      <c r="M41" s="6"/>
      <c r="N41" s="9"/>
      <c r="O41" s="10"/>
      <c r="P41" s="11"/>
      <c r="Q41" s="6"/>
      <c r="R41" s="12">
        <f>SUM(T36:T40)</f>
        <v>7145.958615152951</v>
      </c>
    </row>
    <row r="42" spans="1:18" ht="12.75">
      <c r="A42" s="18"/>
      <c r="B42" s="15"/>
      <c r="C42" s="15"/>
      <c r="D42" s="16"/>
      <c r="E42" s="7"/>
      <c r="F42" s="16"/>
      <c r="G42" s="7"/>
      <c r="H42" s="34"/>
      <c r="I42" s="7">
        <f t="shared" si="5"/>
        <v>0</v>
      </c>
      <c r="J42" s="7"/>
      <c r="K42" s="7"/>
      <c r="L42" s="15"/>
      <c r="M42" s="7"/>
      <c r="N42" s="9"/>
      <c r="O42" s="10"/>
      <c r="P42" s="17"/>
      <c r="Q42" s="7"/>
      <c r="R42" s="10"/>
    </row>
    <row r="43" spans="1:20" ht="12.75">
      <c r="A43" s="2"/>
      <c r="B43" s="4" t="s">
        <v>101</v>
      </c>
      <c r="C43" s="4" t="s">
        <v>106</v>
      </c>
      <c r="D43" s="5">
        <v>0</v>
      </c>
      <c r="E43" s="6">
        <f>IF(D43&lt;1.5,,IF(D43&lt;1.5,,SUM(56.0211*(POWER((D43-1.5),1.05)))))</f>
        <v>0</v>
      </c>
      <c r="F43" s="5">
        <v>23</v>
      </c>
      <c r="G43" s="6">
        <f t="shared" si="1"/>
        <v>154.56918997638655</v>
      </c>
      <c r="H43" s="33">
        <v>8.9</v>
      </c>
      <c r="I43" s="6">
        <f t="shared" si="5"/>
        <v>327.07101327514374</v>
      </c>
      <c r="J43" s="7"/>
      <c r="K43" s="6">
        <f t="shared" si="2"/>
        <v>0</v>
      </c>
      <c r="L43" s="8">
        <v>424</v>
      </c>
      <c r="M43" s="6">
        <f t="shared" si="3"/>
        <v>364.67123858701524</v>
      </c>
      <c r="N43" s="9">
        <v>3</v>
      </c>
      <c r="O43" s="10" t="s">
        <v>10</v>
      </c>
      <c r="P43" s="11">
        <v>39.8</v>
      </c>
      <c r="Q43" s="6">
        <f t="shared" si="4"/>
        <v>85.68712729835049</v>
      </c>
      <c r="R43" s="12">
        <f>SUM(E43,G43,I43,K43,M43,Q43)</f>
        <v>931.998569136896</v>
      </c>
      <c r="S43">
        <v>0</v>
      </c>
      <c r="T43">
        <f t="shared" si="0"/>
        <v>0</v>
      </c>
    </row>
    <row r="44" spans="1:20" ht="12.75">
      <c r="A44" s="2"/>
      <c r="B44" s="4" t="s">
        <v>102</v>
      </c>
      <c r="C44" s="4" t="s">
        <v>106</v>
      </c>
      <c r="D44" s="5">
        <v>8.92</v>
      </c>
      <c r="E44" s="6">
        <f>IF(D44&lt;1.5,,IF(D44&lt;1.5,,SUM(56.0211*(POWER((D44-1.5),1.05)))))</f>
        <v>459.48964929369487</v>
      </c>
      <c r="F44" s="5"/>
      <c r="G44" s="6">
        <f t="shared" si="1"/>
        <v>0</v>
      </c>
      <c r="H44" s="33">
        <v>7.9</v>
      </c>
      <c r="I44" s="6">
        <f t="shared" si="5"/>
        <v>589.4511549386382</v>
      </c>
      <c r="J44" s="7"/>
      <c r="K44" s="6">
        <f t="shared" si="2"/>
        <v>0</v>
      </c>
      <c r="L44" s="8">
        <v>431</v>
      </c>
      <c r="M44" s="6">
        <f t="shared" si="3"/>
        <v>381.60248799395265</v>
      </c>
      <c r="N44" s="9">
        <v>3</v>
      </c>
      <c r="O44" s="10" t="s">
        <v>10</v>
      </c>
      <c r="P44" s="11">
        <v>15.6</v>
      </c>
      <c r="Q44" s="6">
        <f t="shared" si="4"/>
        <v>234.316383834786</v>
      </c>
      <c r="R44" s="12">
        <f>SUM(E44,G44,I44,K44,M44,Q44)</f>
        <v>1664.8596760610717</v>
      </c>
      <c r="T44">
        <f t="shared" si="0"/>
        <v>1664.8596760610717</v>
      </c>
    </row>
    <row r="45" spans="1:20" ht="12.75">
      <c r="A45" s="21"/>
      <c r="B45" s="4" t="s">
        <v>103</v>
      </c>
      <c r="C45" s="4" t="s">
        <v>106</v>
      </c>
      <c r="D45" s="5">
        <v>0</v>
      </c>
      <c r="E45" s="6">
        <f>IF(D45&lt;1.5,,IF(D45&lt;1.5,,SUM(56.0211*(POWER((D45-1.5),1.05)))))</f>
        <v>0</v>
      </c>
      <c r="F45" s="5">
        <v>48</v>
      </c>
      <c r="G45" s="6">
        <f t="shared" si="1"/>
        <v>454.6618727917013</v>
      </c>
      <c r="H45" s="33">
        <v>9.2</v>
      </c>
      <c r="I45" s="6">
        <f t="shared" si="5"/>
        <v>261.9797237009856</v>
      </c>
      <c r="J45" s="7">
        <v>115</v>
      </c>
      <c r="K45" s="6">
        <f t="shared" si="2"/>
        <v>266.4571479827842</v>
      </c>
      <c r="L45" s="8">
        <v>0</v>
      </c>
      <c r="M45" s="6">
        <f t="shared" si="3"/>
        <v>0</v>
      </c>
      <c r="N45" s="9">
        <v>3</v>
      </c>
      <c r="O45" s="10" t="s">
        <v>10</v>
      </c>
      <c r="P45" s="11">
        <v>16</v>
      </c>
      <c r="Q45" s="6">
        <f t="shared" si="4"/>
        <v>231.30825466810504</v>
      </c>
      <c r="R45" s="12">
        <f>SUM(E45,G45,I45,K45,M45,Q45)</f>
        <v>1214.406999143576</v>
      </c>
      <c r="T45">
        <f t="shared" si="0"/>
        <v>1214.406999143576</v>
      </c>
    </row>
    <row r="46" spans="1:20" ht="12.75">
      <c r="A46" s="2"/>
      <c r="B46" s="4" t="s">
        <v>104</v>
      </c>
      <c r="C46" s="4" t="s">
        <v>106</v>
      </c>
      <c r="D46" s="5">
        <v>6.23</v>
      </c>
      <c r="E46" s="6">
        <f>IF(D46&lt;1.5,,IF(D46&lt;1.5,,SUM(56.0211*(POWER((D46-1.5),1.05)))))</f>
        <v>286.38866824284855</v>
      </c>
      <c r="F46" s="5"/>
      <c r="G46" s="6">
        <f t="shared" si="1"/>
        <v>0</v>
      </c>
      <c r="H46" s="33">
        <v>9.1</v>
      </c>
      <c r="I46" s="6">
        <f t="shared" si="5"/>
        <v>282.95843453176445</v>
      </c>
      <c r="J46" s="7">
        <v>125</v>
      </c>
      <c r="K46" s="6">
        <f t="shared" si="2"/>
        <v>359.96648946090556</v>
      </c>
      <c r="L46" s="8">
        <v>0</v>
      </c>
      <c r="M46" s="6">
        <f t="shared" si="3"/>
        <v>0</v>
      </c>
      <c r="N46" s="9">
        <v>3</v>
      </c>
      <c r="O46" s="10" t="s">
        <v>10</v>
      </c>
      <c r="P46" s="11">
        <v>5.3</v>
      </c>
      <c r="Q46" s="6">
        <f t="shared" si="4"/>
        <v>317.99857176601404</v>
      </c>
      <c r="R46" s="12">
        <f>SUM(E46,G46,I46,K46,M46,Q46)</f>
        <v>1247.3121640015324</v>
      </c>
      <c r="T46">
        <f t="shared" si="0"/>
        <v>1247.3121640015324</v>
      </c>
    </row>
    <row r="47" spans="1:20" ht="12.75">
      <c r="A47" s="2"/>
      <c r="B47" s="4" t="s">
        <v>105</v>
      </c>
      <c r="C47" s="4" t="s">
        <v>106</v>
      </c>
      <c r="D47" s="5">
        <v>0</v>
      </c>
      <c r="E47" s="6">
        <f>IF(D47&lt;1.5,,IF(D47&lt;1.5,,SUM(56.0211*(POWER((D47-1.5),1.05)))))</f>
        <v>0</v>
      </c>
      <c r="F47" s="5">
        <v>28</v>
      </c>
      <c r="G47" s="6">
        <f t="shared" si="1"/>
        <v>212.10726365428422</v>
      </c>
      <c r="H47" s="33">
        <v>9.3</v>
      </c>
      <c r="I47" s="6">
        <f t="shared" si="5"/>
        <v>241.72710390843406</v>
      </c>
      <c r="J47" s="7"/>
      <c r="K47" s="6">
        <f t="shared" si="2"/>
        <v>0</v>
      </c>
      <c r="L47" s="8">
        <v>344</v>
      </c>
      <c r="M47" s="6">
        <f t="shared" si="3"/>
        <v>188.4672342636379</v>
      </c>
      <c r="N47" s="9">
        <v>3</v>
      </c>
      <c r="O47" s="10" t="s">
        <v>10</v>
      </c>
      <c r="P47" s="11">
        <v>0.4</v>
      </c>
      <c r="Q47" s="6">
        <f t="shared" si="4"/>
        <v>361.97351468679</v>
      </c>
      <c r="R47" s="12">
        <f>SUM(E47,G47,I47,K47,M47,Q47)</f>
        <v>1004.2751165131463</v>
      </c>
      <c r="T47">
        <f t="shared" si="0"/>
        <v>1004.2751165131463</v>
      </c>
    </row>
    <row r="48" spans="1:18" ht="12.75">
      <c r="A48" s="2"/>
      <c r="B48" s="4"/>
      <c r="C48" s="4"/>
      <c r="D48" s="5"/>
      <c r="E48" s="6"/>
      <c r="F48" s="5"/>
      <c r="G48" s="6"/>
      <c r="H48" s="33"/>
      <c r="I48" s="6">
        <f t="shared" si="5"/>
        <v>0</v>
      </c>
      <c r="J48" s="7"/>
      <c r="K48" s="6"/>
      <c r="L48" s="8"/>
      <c r="M48" s="6"/>
      <c r="N48" s="9"/>
      <c r="O48" s="10"/>
      <c r="P48" s="11"/>
      <c r="Q48" s="6"/>
      <c r="R48" s="12">
        <f>SUM(T43:T47)</f>
        <v>5130.853955719327</v>
      </c>
    </row>
    <row r="49" spans="1:18" ht="12.75">
      <c r="A49" s="18"/>
      <c r="B49" s="15"/>
      <c r="C49" s="15"/>
      <c r="D49" s="16"/>
      <c r="E49" s="7"/>
      <c r="F49" s="16"/>
      <c r="G49" s="7"/>
      <c r="H49" s="34"/>
      <c r="I49" s="7">
        <f t="shared" si="5"/>
        <v>0</v>
      </c>
      <c r="J49" s="7"/>
      <c r="K49" s="7"/>
      <c r="L49" s="15"/>
      <c r="M49" s="7"/>
      <c r="N49" s="9"/>
      <c r="O49" s="10"/>
      <c r="P49" s="17"/>
      <c r="Q49" s="7"/>
      <c r="R49" s="10"/>
    </row>
    <row r="50" spans="1:20" ht="12.75">
      <c r="A50" s="2"/>
      <c r="B50" s="4" t="s">
        <v>95</v>
      </c>
      <c r="C50" s="4" t="s">
        <v>96</v>
      </c>
      <c r="D50" s="5">
        <v>9.03</v>
      </c>
      <c r="E50" s="6">
        <f>IF(D50&lt;1.5,,IF(D50&lt;1.5,,SUM(56.0211*(POWER((D50-1.5),1.05)))))</f>
        <v>466.6447209930115</v>
      </c>
      <c r="F50" s="5"/>
      <c r="G50" s="6">
        <f t="shared" si="1"/>
        <v>0</v>
      </c>
      <c r="H50" s="33">
        <v>8.8</v>
      </c>
      <c r="I50" s="6">
        <f t="shared" si="5"/>
        <v>350.1940071124267</v>
      </c>
      <c r="J50" s="7"/>
      <c r="K50" s="6">
        <f t="shared" si="2"/>
        <v>0</v>
      </c>
      <c r="L50" s="8">
        <v>384</v>
      </c>
      <c r="M50" s="6">
        <f t="shared" si="3"/>
        <v>272.3908605695298</v>
      </c>
      <c r="N50" s="9">
        <v>3</v>
      </c>
      <c r="O50" s="10" t="s">
        <v>10</v>
      </c>
      <c r="P50" s="11">
        <v>3.8</v>
      </c>
      <c r="Q50" s="6">
        <f t="shared" si="4"/>
        <v>331.1770814707024</v>
      </c>
      <c r="R50" s="12">
        <f>SUM(E50,G50,I50,K50,M50,Q50)</f>
        <v>1420.4066701456704</v>
      </c>
      <c r="T50">
        <f t="shared" si="0"/>
        <v>1420.4066701456704</v>
      </c>
    </row>
    <row r="51" spans="1:20" ht="12.75">
      <c r="A51" s="2"/>
      <c r="B51" s="4" t="s">
        <v>97</v>
      </c>
      <c r="C51" s="4" t="s">
        <v>96</v>
      </c>
      <c r="D51" s="5">
        <v>7.93</v>
      </c>
      <c r="E51" s="6">
        <f>IF(D51&lt;1.5,,IF(D51&lt;1.5,,SUM(56.0211*(POWER((D51-1.5),1.05)))))</f>
        <v>395.3421808958615</v>
      </c>
      <c r="F51" s="5"/>
      <c r="G51" s="6">
        <f t="shared" si="1"/>
        <v>0</v>
      </c>
      <c r="H51" s="33">
        <v>9.1</v>
      </c>
      <c r="I51" s="6">
        <f t="shared" si="5"/>
        <v>282.95843453176445</v>
      </c>
      <c r="J51" s="7">
        <v>120</v>
      </c>
      <c r="K51" s="6">
        <f t="shared" si="2"/>
        <v>312.306465579754</v>
      </c>
      <c r="L51" s="8">
        <v>0</v>
      </c>
      <c r="M51" s="6">
        <f t="shared" si="3"/>
        <v>0</v>
      </c>
      <c r="N51" s="9">
        <v>3</v>
      </c>
      <c r="O51" s="10" t="s">
        <v>10</v>
      </c>
      <c r="P51" s="11">
        <v>26</v>
      </c>
      <c r="Q51" s="6">
        <f t="shared" si="4"/>
        <v>162.06156557089943</v>
      </c>
      <c r="R51" s="12">
        <f>SUM(E51,G51,I51,K51,M51,Q51)</f>
        <v>1152.6686465782793</v>
      </c>
      <c r="T51">
        <f t="shared" si="0"/>
        <v>1152.6686465782793</v>
      </c>
    </row>
    <row r="52" spans="1:20" ht="12.75">
      <c r="A52" s="21"/>
      <c r="B52" s="4" t="s">
        <v>98</v>
      </c>
      <c r="C52" s="4" t="s">
        <v>96</v>
      </c>
      <c r="D52" s="5">
        <v>0</v>
      </c>
      <c r="E52" s="6">
        <f>IF(D52&lt;1.5,,IF(D52&lt;1.5,,SUM(56.0211*(POWER((D52-1.5),1.05)))))</f>
        <v>0</v>
      </c>
      <c r="F52" s="5">
        <v>37</v>
      </c>
      <c r="G52" s="6">
        <f t="shared" si="1"/>
        <v>319.1981339145609</v>
      </c>
      <c r="H52" s="33">
        <v>9.6</v>
      </c>
      <c r="I52" s="6">
        <f t="shared" si="5"/>
        <v>185.38915045728496</v>
      </c>
      <c r="J52" s="7"/>
      <c r="K52" s="6">
        <f t="shared" si="2"/>
        <v>0</v>
      </c>
      <c r="L52" s="8">
        <v>344</v>
      </c>
      <c r="M52" s="6">
        <f t="shared" si="3"/>
        <v>188.4672342636379</v>
      </c>
      <c r="N52" s="9">
        <v>3</v>
      </c>
      <c r="O52" s="10" t="s">
        <v>10</v>
      </c>
      <c r="P52" s="11">
        <v>14.5</v>
      </c>
      <c r="Q52" s="6">
        <f t="shared" si="4"/>
        <v>242.68246599125413</v>
      </c>
      <c r="R52" s="12">
        <f>SUM(E52,G52,I52,K52,M52,Q52)</f>
        <v>935.7369846267379</v>
      </c>
      <c r="T52">
        <f t="shared" si="0"/>
        <v>935.7369846267379</v>
      </c>
    </row>
    <row r="53" spans="1:20" ht="12.75">
      <c r="A53" s="2"/>
      <c r="B53" s="4" t="s">
        <v>99</v>
      </c>
      <c r="C53" s="4" t="s">
        <v>96</v>
      </c>
      <c r="D53" s="5">
        <v>0</v>
      </c>
      <c r="E53" s="6">
        <f>IF(D53&lt;1.5,,IF(D53&lt;1.5,,SUM(56.0211*(POWER((D53-1.5),1.05)))))</f>
        <v>0</v>
      </c>
      <c r="F53" s="5">
        <v>37</v>
      </c>
      <c r="G53" s="6">
        <f t="shared" si="1"/>
        <v>319.1981339145609</v>
      </c>
      <c r="H53" s="33">
        <v>8.9</v>
      </c>
      <c r="I53" s="6">
        <f t="shared" si="5"/>
        <v>327.07101327514374</v>
      </c>
      <c r="J53" s="7"/>
      <c r="K53" s="6">
        <f t="shared" si="2"/>
        <v>0</v>
      </c>
      <c r="L53" s="8">
        <v>413</v>
      </c>
      <c r="M53" s="6">
        <f t="shared" si="3"/>
        <v>338.5224732226666</v>
      </c>
      <c r="N53" s="9">
        <v>3</v>
      </c>
      <c r="O53" s="10" t="s">
        <v>10</v>
      </c>
      <c r="P53" s="11">
        <v>5</v>
      </c>
      <c r="Q53" s="6">
        <f t="shared" si="4"/>
        <v>320.61423027069645</v>
      </c>
      <c r="R53" s="12">
        <f>SUM(E53,G53,I53,K53,M53,Q53)</f>
        <v>1305.4058506830677</v>
      </c>
      <c r="T53">
        <f t="shared" si="0"/>
        <v>1305.4058506830677</v>
      </c>
    </row>
    <row r="54" spans="1:20" ht="12.75">
      <c r="A54" s="2"/>
      <c r="B54" s="4" t="s">
        <v>100</v>
      </c>
      <c r="C54" s="4" t="s">
        <v>96</v>
      </c>
      <c r="D54" s="5">
        <v>0</v>
      </c>
      <c r="E54" s="6">
        <f>IF(D54&lt;1.5,,IF(D54&lt;1.5,,SUM(56.0211*(POWER((D54-1.5),1.05)))))</f>
        <v>0</v>
      </c>
      <c r="F54" s="5">
        <v>38</v>
      </c>
      <c r="G54" s="6">
        <f t="shared" si="1"/>
        <v>331.3263118848439</v>
      </c>
      <c r="H54" s="33">
        <v>9.8</v>
      </c>
      <c r="I54" s="6">
        <f t="shared" si="5"/>
        <v>151.58381893009383</v>
      </c>
      <c r="J54" s="7">
        <v>115</v>
      </c>
      <c r="K54" s="6">
        <f t="shared" si="2"/>
        <v>266.4571479827842</v>
      </c>
      <c r="L54" s="8">
        <v>0</v>
      </c>
      <c r="M54" s="6">
        <f t="shared" si="3"/>
        <v>0</v>
      </c>
      <c r="N54" s="9">
        <v>3</v>
      </c>
      <c r="O54" s="10" t="s">
        <v>10</v>
      </c>
      <c r="P54" s="11">
        <v>53.7</v>
      </c>
      <c r="Q54" s="6">
        <f t="shared" si="4"/>
        <v>32.13949548243466</v>
      </c>
      <c r="R54" s="12">
        <f>SUM(E54,G54,I54,K54,M54,Q54)</f>
        <v>781.5067742801565</v>
      </c>
      <c r="S54">
        <v>0</v>
      </c>
      <c r="T54">
        <f t="shared" si="0"/>
        <v>0</v>
      </c>
    </row>
    <row r="55" spans="1:18" ht="12.75">
      <c r="A55" s="2"/>
      <c r="B55" s="4"/>
      <c r="C55" s="4"/>
      <c r="D55" s="5"/>
      <c r="E55" s="6"/>
      <c r="F55" s="5"/>
      <c r="G55" s="6"/>
      <c r="H55" s="33"/>
      <c r="I55" s="6">
        <f t="shared" si="5"/>
        <v>0</v>
      </c>
      <c r="J55" s="7"/>
      <c r="K55" s="6"/>
      <c r="L55" s="8"/>
      <c r="M55" s="6"/>
      <c r="N55" s="9"/>
      <c r="O55" s="10"/>
      <c r="P55" s="11"/>
      <c r="Q55" s="6"/>
      <c r="R55" s="12">
        <f>SUM(T50:T54)</f>
        <v>4814.218152033755</v>
      </c>
    </row>
    <row r="56" spans="1:18" ht="12.75">
      <c r="A56" s="18"/>
      <c r="B56" s="15"/>
      <c r="C56" s="15"/>
      <c r="D56" s="16"/>
      <c r="E56" s="7"/>
      <c r="F56" s="16"/>
      <c r="G56" s="7"/>
      <c r="H56" s="34"/>
      <c r="I56" s="7">
        <f t="shared" si="5"/>
        <v>0</v>
      </c>
      <c r="J56" s="7"/>
      <c r="K56" s="7"/>
      <c r="L56" s="15"/>
      <c r="M56" s="7"/>
      <c r="N56" s="9"/>
      <c r="O56" s="10"/>
      <c r="P56" s="17"/>
      <c r="Q56" s="7"/>
      <c r="R56" s="10"/>
    </row>
    <row r="57" spans="1:20" ht="12.75">
      <c r="A57" s="2"/>
      <c r="B57" s="4" t="s">
        <v>107</v>
      </c>
      <c r="C57" s="4" t="s">
        <v>57</v>
      </c>
      <c r="D57" s="5">
        <v>8.51</v>
      </c>
      <c r="E57" s="6">
        <f>IF(D57&lt;1.5,,IF(D57&lt;1.5,,SUM(56.0211*(POWER((D57-1.5),1.05)))))</f>
        <v>432.86806923315373</v>
      </c>
      <c r="F57" s="5"/>
      <c r="G57" s="6">
        <f t="shared" si="1"/>
        <v>0</v>
      </c>
      <c r="H57" s="33">
        <v>8.4</v>
      </c>
      <c r="I57" s="6">
        <f t="shared" si="5"/>
        <v>449.6814393850755</v>
      </c>
      <c r="J57" s="7">
        <v>135</v>
      </c>
      <c r="K57" s="6">
        <f t="shared" si="2"/>
        <v>460.25486980754636</v>
      </c>
      <c r="L57" s="8">
        <v>0</v>
      </c>
      <c r="M57" s="6">
        <f t="shared" si="3"/>
        <v>0</v>
      </c>
      <c r="N57" s="9">
        <v>2</v>
      </c>
      <c r="O57" s="10" t="s">
        <v>10</v>
      </c>
      <c r="P57" s="11">
        <v>37.1</v>
      </c>
      <c r="Q57" s="6">
        <f t="shared" si="4"/>
        <v>607.0650140224068</v>
      </c>
      <c r="R57" s="12">
        <f>SUM(E57,G57,I57,K57,M57,Q57)</f>
        <v>1949.8693924481825</v>
      </c>
      <c r="T57">
        <f t="shared" si="0"/>
        <v>1949.8693924481825</v>
      </c>
    </row>
    <row r="58" spans="1:20" ht="12.75">
      <c r="A58" s="2"/>
      <c r="B58" s="4" t="s">
        <v>109</v>
      </c>
      <c r="C58" s="4" t="s">
        <v>57</v>
      </c>
      <c r="D58" s="5">
        <v>7.7</v>
      </c>
      <c r="E58" s="6">
        <f>IF(D58&lt;1.5,,IF(D58&lt;1.5,,SUM(56.0211*(POWER((D58-1.5),1.05)))))</f>
        <v>380.50722379843353</v>
      </c>
      <c r="F58" s="5"/>
      <c r="G58" s="6">
        <f t="shared" si="1"/>
        <v>0</v>
      </c>
      <c r="H58" s="33">
        <v>8.9</v>
      </c>
      <c r="I58" s="6">
        <f t="shared" si="5"/>
        <v>327.07101327514374</v>
      </c>
      <c r="J58" s="7">
        <v>140</v>
      </c>
      <c r="K58" s="6">
        <f t="shared" si="2"/>
        <v>512.6933821107015</v>
      </c>
      <c r="L58" s="8">
        <v>0</v>
      </c>
      <c r="M58" s="6">
        <f t="shared" si="3"/>
        <v>0</v>
      </c>
      <c r="N58" s="9">
        <v>2</v>
      </c>
      <c r="O58" s="10" t="s">
        <v>10</v>
      </c>
      <c r="P58" s="11">
        <v>58.9</v>
      </c>
      <c r="Q58" s="6">
        <f t="shared" si="4"/>
        <v>375.9668773693661</v>
      </c>
      <c r="R58" s="12">
        <f>SUM(E58,G58,I58,K58,M58,Q58)</f>
        <v>1596.2384965536448</v>
      </c>
      <c r="T58">
        <f t="shared" si="0"/>
        <v>1596.2384965536448</v>
      </c>
    </row>
    <row r="59" spans="1:20" ht="12.75">
      <c r="A59" s="21"/>
      <c r="B59" s="4" t="s">
        <v>162</v>
      </c>
      <c r="C59" s="4" t="s">
        <v>57</v>
      </c>
      <c r="D59" s="5">
        <v>0</v>
      </c>
      <c r="E59" s="6">
        <f>IF(D59&lt;1.5,,IF(D59&lt;1.5,,SUM(56.0211*(POWER((D59-1.5),1.05)))))</f>
        <v>0</v>
      </c>
      <c r="F59" s="5">
        <v>23</v>
      </c>
      <c r="G59" s="6">
        <f t="shared" si="1"/>
        <v>154.56918997638655</v>
      </c>
      <c r="H59" s="33">
        <v>8.4</v>
      </c>
      <c r="I59" s="6">
        <f t="shared" si="5"/>
        <v>449.6814393850755</v>
      </c>
      <c r="J59" s="7"/>
      <c r="K59" s="6">
        <f t="shared" si="2"/>
        <v>0</v>
      </c>
      <c r="L59" s="8">
        <v>467</v>
      </c>
      <c r="M59" s="6">
        <f t="shared" si="3"/>
        <v>472.0889069431886</v>
      </c>
      <c r="N59" s="9">
        <v>2</v>
      </c>
      <c r="O59" s="10" t="s">
        <v>10</v>
      </c>
      <c r="P59" s="11">
        <v>46.5</v>
      </c>
      <c r="Q59" s="6">
        <f t="shared" si="4"/>
        <v>501.096816259673</v>
      </c>
      <c r="R59" s="12">
        <f>SUM(E59,G59,I59,K59,M59,Q59)</f>
        <v>1577.4363525643237</v>
      </c>
      <c r="T59">
        <f t="shared" si="0"/>
        <v>1577.4363525643237</v>
      </c>
    </row>
    <row r="60" spans="1:20" ht="12.75">
      <c r="A60" s="2"/>
      <c r="B60" s="4" t="s">
        <v>110</v>
      </c>
      <c r="C60" s="4" t="s">
        <v>57</v>
      </c>
      <c r="D60" s="5">
        <v>0</v>
      </c>
      <c r="E60" s="6">
        <f>IF(D60&lt;1.5,,IF(D60&lt;1.5,,SUM(56.0211*(POWER((D60-1.5),1.05)))))</f>
        <v>0</v>
      </c>
      <c r="F60" s="5">
        <v>29</v>
      </c>
      <c r="G60" s="6">
        <f t="shared" si="1"/>
        <v>223.80190053088643</v>
      </c>
      <c r="H60" s="33">
        <v>9.1</v>
      </c>
      <c r="I60" s="6">
        <f t="shared" si="5"/>
        <v>282.95843453176445</v>
      </c>
      <c r="J60" s="7"/>
      <c r="K60" s="6">
        <f t="shared" si="2"/>
        <v>0</v>
      </c>
      <c r="L60" s="8">
        <v>388</v>
      </c>
      <c r="M60" s="6">
        <f t="shared" si="3"/>
        <v>281.2615041214347</v>
      </c>
      <c r="N60" s="9">
        <v>2</v>
      </c>
      <c r="O60" s="10" t="s">
        <v>10</v>
      </c>
      <c r="P60" s="11">
        <v>50.4</v>
      </c>
      <c r="Q60" s="6">
        <f t="shared" si="4"/>
        <v>459.9327185158251</v>
      </c>
      <c r="R60" s="12">
        <f>SUM(E60,G60,I60,K60,M60,Q60)</f>
        <v>1247.9545576999108</v>
      </c>
      <c r="T60">
        <f t="shared" si="0"/>
        <v>1247.9545576999108</v>
      </c>
    </row>
    <row r="61" spans="1:20" ht="12.75">
      <c r="A61" s="2"/>
      <c r="B61" s="4" t="s">
        <v>111</v>
      </c>
      <c r="C61" s="4" t="s">
        <v>57</v>
      </c>
      <c r="D61" s="5">
        <v>0</v>
      </c>
      <c r="E61" s="6">
        <f>IF(D61&lt;1.5,,IF(D61&lt;1.5,,SUM(56.0211*(POWER((D61-1.5),1.05)))))</f>
        <v>0</v>
      </c>
      <c r="F61" s="5">
        <v>39</v>
      </c>
      <c r="G61" s="6">
        <f t="shared" si="1"/>
        <v>343.4949917077111</v>
      </c>
      <c r="H61" s="33">
        <v>9.1</v>
      </c>
      <c r="I61" s="6">
        <f t="shared" si="5"/>
        <v>282.95843453176445</v>
      </c>
      <c r="J61" s="7"/>
      <c r="K61" s="6">
        <f t="shared" si="2"/>
        <v>0</v>
      </c>
      <c r="L61" s="8">
        <v>380</v>
      </c>
      <c r="M61" s="6">
        <f t="shared" si="3"/>
        <v>263.60343840122874</v>
      </c>
      <c r="N61" s="9">
        <v>3</v>
      </c>
      <c r="O61" s="10" t="s">
        <v>10</v>
      </c>
      <c r="P61" s="11">
        <v>27.3</v>
      </c>
      <c r="Q61" s="6">
        <f t="shared" si="4"/>
        <v>153.9083701811312</v>
      </c>
      <c r="R61" s="12">
        <f>SUM(E61,G61,I61,K61,M61,Q61)</f>
        <v>1043.9652348218356</v>
      </c>
      <c r="S61">
        <v>0</v>
      </c>
      <c r="T61">
        <f t="shared" si="0"/>
        <v>0</v>
      </c>
    </row>
    <row r="62" spans="1:18" ht="12.75">
      <c r="A62" s="2"/>
      <c r="B62" s="4"/>
      <c r="C62" s="4"/>
      <c r="D62" s="5"/>
      <c r="E62" s="6"/>
      <c r="F62" s="5"/>
      <c r="G62" s="6"/>
      <c r="H62" s="33"/>
      <c r="I62" s="6">
        <f t="shared" si="5"/>
        <v>0</v>
      </c>
      <c r="J62" s="7"/>
      <c r="K62" s="6"/>
      <c r="L62" s="8"/>
      <c r="M62" s="6"/>
      <c r="N62" s="9"/>
      <c r="O62" s="10"/>
      <c r="P62" s="11"/>
      <c r="Q62" s="6"/>
      <c r="R62" s="12">
        <f>SUM(T57:T61)</f>
        <v>6371.498799266062</v>
      </c>
    </row>
    <row r="63" spans="1:18" ht="12.75">
      <c r="A63" s="18"/>
      <c r="B63" s="15"/>
      <c r="C63" s="15"/>
      <c r="D63" s="16"/>
      <c r="E63" s="7"/>
      <c r="F63" s="16"/>
      <c r="G63" s="7"/>
      <c r="H63" s="34"/>
      <c r="I63" s="7">
        <f t="shared" si="5"/>
        <v>0</v>
      </c>
      <c r="J63" s="7"/>
      <c r="K63" s="7"/>
      <c r="L63" s="15"/>
      <c r="M63" s="7"/>
      <c r="N63" s="9"/>
      <c r="O63" s="10"/>
      <c r="P63" s="17"/>
      <c r="Q63" s="7"/>
      <c r="R63" s="10"/>
    </row>
    <row r="64" spans="1:20" ht="12.75">
      <c r="A64" s="2"/>
      <c r="B64" s="4" t="s">
        <v>112</v>
      </c>
      <c r="C64" s="4" t="s">
        <v>113</v>
      </c>
      <c r="D64" s="5">
        <v>0</v>
      </c>
      <c r="E64" s="6">
        <f>IF(D64&lt;1.5,,IF(D64&lt;1.5,,SUM(56.0211*(POWER((D64-1.5),1.05)))))</f>
        <v>0</v>
      </c>
      <c r="F64" s="5">
        <v>31</v>
      </c>
      <c r="G64" s="6">
        <f>IF(F64&lt;8,,IF(F64&lt;8,,SUM(7.86*(POWER((F64-8),1.1)))))</f>
        <v>247.35640800370203</v>
      </c>
      <c r="H64" s="33">
        <v>8.8</v>
      </c>
      <c r="I64" s="6">
        <f t="shared" si="5"/>
        <v>350.1940071124267</v>
      </c>
      <c r="J64" s="7"/>
      <c r="K64" s="6">
        <f>IF(J64&lt;75,,IF(J64&lt;75,,SUM(1.84523*(POWER((J64-75),1.348)))))</f>
        <v>0</v>
      </c>
      <c r="L64" s="8">
        <v>409</v>
      </c>
      <c r="M64" s="6">
        <f>IF(L64&lt;210,,IF(L64&lt;210,,SUM(0.188807*(POWER((L64-210),1.41)))))</f>
        <v>329.15535836230396</v>
      </c>
      <c r="N64" s="9">
        <v>2</v>
      </c>
      <c r="O64" s="10" t="s">
        <v>10</v>
      </c>
      <c r="P64" s="11">
        <v>52.8</v>
      </c>
      <c r="Q64" s="6">
        <f>IF((N64*60+P64)&lt;0.1,,IF((N64*60+P64)&gt;254,,SUM(0.11193*(POWER((254-(N64*60+P64)),1.88)))))</f>
        <v>435.4234742631704</v>
      </c>
      <c r="R64" s="12">
        <f>SUM(E64,G64,I64,K64,M64,Q64)</f>
        <v>1362.1292477416032</v>
      </c>
      <c r="T64">
        <f t="shared" si="0"/>
        <v>1362.1292477416032</v>
      </c>
    </row>
    <row r="65" spans="1:20" ht="12.75">
      <c r="A65" s="2"/>
      <c r="B65" s="4" t="s">
        <v>114</v>
      </c>
      <c r="C65" s="4" t="s">
        <v>113</v>
      </c>
      <c r="D65" s="5">
        <v>0</v>
      </c>
      <c r="E65" s="6">
        <f>IF(D65&lt;1.5,,IF(D65&lt;1.5,,SUM(56.0211*(POWER((D65-1.5),1.05)))))</f>
        <v>0</v>
      </c>
      <c r="F65" s="5">
        <v>26</v>
      </c>
      <c r="G65" s="6">
        <f>IF(F65&lt;8,,IF(F65&lt;8,,SUM(7.86*(POWER((F65-8),1.1)))))</f>
        <v>188.8957999722035</v>
      </c>
      <c r="H65" s="33">
        <v>9.1</v>
      </c>
      <c r="I65" s="6">
        <f t="shared" si="5"/>
        <v>282.95843453176445</v>
      </c>
      <c r="J65" s="7"/>
      <c r="K65" s="6">
        <f>IF(J65&lt;75,,IF(J65&lt;75,,SUM(1.84523*(POWER((J65-75),1.348)))))</f>
        <v>0</v>
      </c>
      <c r="L65" s="8">
        <v>381</v>
      </c>
      <c r="M65" s="6">
        <f>IF(L65&lt;210,,IF(L65&lt;210,,SUM(0.188807*(POWER((L65-210),1.41)))))</f>
        <v>265.7924297789956</v>
      </c>
      <c r="N65" s="9">
        <v>2</v>
      </c>
      <c r="O65" s="10" t="s">
        <v>10</v>
      </c>
      <c r="P65" s="11">
        <v>55.9</v>
      </c>
      <c r="Q65" s="6">
        <f>IF((N65*60+P65)&lt;0.1,,IF((N65*60+P65)&gt;254,,SUM(0.11193*(POWER((254-(N65*60+P65)),1.88)))))</f>
        <v>404.697430934926</v>
      </c>
      <c r="R65" s="12">
        <f>SUM(E65,G65,I65,K65,M65,Q65)</f>
        <v>1142.3440952178896</v>
      </c>
      <c r="S65">
        <v>0</v>
      </c>
      <c r="T65">
        <f t="shared" si="0"/>
        <v>0</v>
      </c>
    </row>
    <row r="66" spans="1:20" ht="12.75">
      <c r="A66" s="21"/>
      <c r="B66" s="4" t="s">
        <v>115</v>
      </c>
      <c r="C66" s="4" t="s">
        <v>113</v>
      </c>
      <c r="D66" s="5">
        <v>7.44</v>
      </c>
      <c r="E66" s="6">
        <f>IF(D66&lt;1.5,,IF(D66&lt;1.5,,SUM(56.0211*(POWER((D66-1.5),1.05)))))</f>
        <v>363.7704349726837</v>
      </c>
      <c r="F66" s="5"/>
      <c r="G66" s="6">
        <f>IF(F66&lt;8,,IF(F66&lt;8,,SUM(7.86*(POWER((F66-8),1.1)))))</f>
        <v>0</v>
      </c>
      <c r="H66" s="33">
        <v>9.3</v>
      </c>
      <c r="I66" s="6">
        <f t="shared" si="5"/>
        <v>241.72710390843406</v>
      </c>
      <c r="J66" s="7">
        <v>120</v>
      </c>
      <c r="K66" s="6">
        <f>IF(J66&lt;75,,IF(J66&lt;75,,SUM(1.84523*(POWER((J66-75),1.348)))))</f>
        <v>312.306465579754</v>
      </c>
      <c r="L66" s="8">
        <v>0</v>
      </c>
      <c r="M66" s="6">
        <f>IF(L66&lt;210,,IF(L66&lt;210,,SUM(0.188807*(POWER((L66-210),1.41)))))</f>
        <v>0</v>
      </c>
      <c r="N66" s="9">
        <v>3</v>
      </c>
      <c r="O66" s="10" t="s">
        <v>10</v>
      </c>
      <c r="P66" s="11">
        <v>3.9</v>
      </c>
      <c r="Q66" s="6">
        <f>IF((N66*60+P66)&lt;0.1,,IF((N66*60+P66)&gt;254,,SUM(0.11193*(POWER((254-(N66*60+P66)),1.88)))))</f>
        <v>330.2907244205485</v>
      </c>
      <c r="R66" s="12">
        <f>SUM(E66,G66,I66,K66,M66,Q66)</f>
        <v>1248.0947288814202</v>
      </c>
      <c r="T66">
        <f t="shared" si="0"/>
        <v>1248.0947288814202</v>
      </c>
    </row>
    <row r="67" spans="1:20" ht="12.75">
      <c r="A67" s="2"/>
      <c r="B67" s="4" t="s">
        <v>116</v>
      </c>
      <c r="C67" s="4" t="s">
        <v>113</v>
      </c>
      <c r="D67" s="5">
        <v>7.28</v>
      </c>
      <c r="E67" s="6">
        <f>IF(D67&lt;1.5,,IF(D67&lt;1.5,,SUM(56.0211*(POWER((D67-1.5),1.05)))))</f>
        <v>353.488966364465</v>
      </c>
      <c r="F67" s="5"/>
      <c r="G67" s="6">
        <f>IF(F67&lt;8,,IF(F67&lt;8,,SUM(7.86*(POWER((F67-8),1.1)))))</f>
        <v>0</v>
      </c>
      <c r="H67" s="33">
        <v>9.2</v>
      </c>
      <c r="I67" s="6">
        <f t="shared" si="5"/>
        <v>261.9797237009856</v>
      </c>
      <c r="J67" s="7">
        <v>125</v>
      </c>
      <c r="K67" s="6">
        <f>IF(J67&lt;75,,IF(J67&lt;75,,SUM(1.84523*(POWER((J67-75),1.348)))))</f>
        <v>359.96648946090556</v>
      </c>
      <c r="L67" s="8">
        <v>0</v>
      </c>
      <c r="M67" s="6">
        <f>IF(L67&lt;210,,IF(L67&lt;210,,SUM(0.188807*(POWER((L67-210),1.41)))))</f>
        <v>0</v>
      </c>
      <c r="N67" s="9">
        <v>3</v>
      </c>
      <c r="O67" s="10" t="s">
        <v>10</v>
      </c>
      <c r="P67" s="11">
        <v>23.9</v>
      </c>
      <c r="Q67" s="6">
        <f>IF((N67*60+P67)&lt;0.1,,IF((N67*60+P67)&gt;254,,SUM(0.11193*(POWER((254-(N67*60+P67)),1.88)))))</f>
        <v>175.64727980292488</v>
      </c>
      <c r="R67" s="12">
        <f>SUM(E67,G67,I67,K67,M67,Q67)</f>
        <v>1151.082459329281</v>
      </c>
      <c r="T67">
        <f aca="true" t="shared" si="7" ref="T67:T110">PRODUCT(R67,S67)</f>
        <v>1151.082459329281</v>
      </c>
    </row>
    <row r="68" spans="1:20" ht="12.75">
      <c r="A68" s="2"/>
      <c r="B68" s="4" t="s">
        <v>117</v>
      </c>
      <c r="C68" s="4" t="s">
        <v>113</v>
      </c>
      <c r="D68" s="5">
        <v>0</v>
      </c>
      <c r="E68" s="6">
        <f>IF(D68&lt;1.5,,IF(D68&lt;1.5,,SUM(56.0211*(POWER((D68-1.5),1.05)))))</f>
        <v>0</v>
      </c>
      <c r="F68" s="5">
        <v>41</v>
      </c>
      <c r="G68" s="6">
        <f>IF(F68&lt;8,,IF(F68&lt;8,,SUM(7.86*(POWER((F68-8),1.1)))))</f>
        <v>367.94921431044673</v>
      </c>
      <c r="H68" s="33">
        <v>9.3</v>
      </c>
      <c r="I68" s="6">
        <f t="shared" si="5"/>
        <v>241.72710390843406</v>
      </c>
      <c r="J68" s="7">
        <v>125</v>
      </c>
      <c r="K68" s="6">
        <f>IF(J68&lt;75,,IF(J68&lt;75,,SUM(1.84523*(POWER((J68-75),1.348)))))</f>
        <v>359.96648946090556</v>
      </c>
      <c r="L68" s="8">
        <v>0</v>
      </c>
      <c r="M68" s="6">
        <f>IF(L68&lt;210,,IF(L68&lt;210,,SUM(0.188807*(POWER((L68-210),1.41)))))</f>
        <v>0</v>
      </c>
      <c r="N68" s="9">
        <v>3</v>
      </c>
      <c r="O68" s="10" t="s">
        <v>10</v>
      </c>
      <c r="P68" s="11">
        <v>15.5</v>
      </c>
      <c r="Q68" s="6">
        <f>IF((N68*60+P68)&lt;0.1,,IF((N68*60+P68)&gt;254,,SUM(0.11193*(POWER((254-(N68*60+P68)),1.88)))))</f>
        <v>235.07125827588422</v>
      </c>
      <c r="R68" s="12">
        <f>SUM(E68,G68,I68,K68,M68,Q68)</f>
        <v>1204.7140659556705</v>
      </c>
      <c r="T68">
        <f t="shared" si="7"/>
        <v>1204.7140659556705</v>
      </c>
    </row>
    <row r="69" spans="1:18" ht="12.75">
      <c r="A69" s="2"/>
      <c r="B69" s="4"/>
      <c r="C69" s="4"/>
      <c r="D69" s="5"/>
      <c r="E69" s="6"/>
      <c r="F69" s="5"/>
      <c r="G69" s="6"/>
      <c r="H69" s="33"/>
      <c r="I69" s="6">
        <f t="shared" si="5"/>
        <v>0</v>
      </c>
      <c r="J69" s="7"/>
      <c r="K69" s="6"/>
      <c r="L69" s="8"/>
      <c r="M69" s="6"/>
      <c r="N69" s="9"/>
      <c r="O69" s="10"/>
      <c r="P69" s="11"/>
      <c r="Q69" s="6"/>
      <c r="R69" s="12">
        <f>SUM(T64:T68)</f>
        <v>4966.020501907975</v>
      </c>
    </row>
    <row r="70" spans="1:18" ht="12.75">
      <c r="A70" s="18"/>
      <c r="B70" s="15"/>
      <c r="C70" s="15"/>
      <c r="D70" s="16"/>
      <c r="E70" s="7"/>
      <c r="F70" s="16"/>
      <c r="G70" s="7"/>
      <c r="H70" s="34"/>
      <c r="I70" s="7">
        <f t="shared" si="5"/>
        <v>0</v>
      </c>
      <c r="J70" s="7"/>
      <c r="K70" s="7"/>
      <c r="L70" s="15"/>
      <c r="M70" s="7"/>
      <c r="N70" s="9"/>
      <c r="O70" s="10"/>
      <c r="P70" s="17"/>
      <c r="Q70" s="7"/>
      <c r="R70" s="10"/>
    </row>
    <row r="71" spans="1:20" ht="12.75">
      <c r="A71" s="2"/>
      <c r="B71" s="4" t="s">
        <v>118</v>
      </c>
      <c r="C71" s="4" t="s">
        <v>123</v>
      </c>
      <c r="D71" s="5">
        <v>0</v>
      </c>
      <c r="E71" s="6">
        <f>IF(D71&lt;1.5,,IF(D71&lt;1.5,,SUM(56.0211*(POWER((D71-1.5),1.05)))))</f>
        <v>0</v>
      </c>
      <c r="F71" s="5"/>
      <c r="G71" s="6">
        <f>IF(F71&lt;8,,IF(F71&lt;8,,SUM(7.86*(POWER((F71-8),1.1)))))</f>
        <v>0</v>
      </c>
      <c r="H71" s="33">
        <v>0</v>
      </c>
      <c r="I71" s="6">
        <f t="shared" si="5"/>
        <v>0</v>
      </c>
      <c r="J71" s="7">
        <v>0</v>
      </c>
      <c r="K71" s="6">
        <f>IF(J71&lt;75,,IF(J71&lt;75,,SUM(1.84523*(POWER((J71-75),1.348)))))</f>
        <v>0</v>
      </c>
      <c r="L71" s="8">
        <v>0</v>
      </c>
      <c r="M71" s="6">
        <f>IF(L71&lt;210,,IF(L71&lt;210,,SUM(0.188807*(POWER((L71-210),1.41)))))</f>
        <v>0</v>
      </c>
      <c r="N71" s="9">
        <v>0</v>
      </c>
      <c r="O71" s="10" t="s">
        <v>10</v>
      </c>
      <c r="P71" s="11"/>
      <c r="Q71" s="6">
        <f>IF((N71*60+P71)&lt;0.1,,IF((N71*60+P71)&gt;254,,SUM(0.11193*(POWER((254-(N71*60+P71)),1.88)))))</f>
        <v>0</v>
      </c>
      <c r="R71" s="12">
        <f>SUM(E71,G71,I71,K71,M71,Q71)</f>
        <v>0</v>
      </c>
      <c r="S71">
        <v>0</v>
      </c>
      <c r="T71">
        <f t="shared" si="7"/>
        <v>0</v>
      </c>
    </row>
    <row r="72" spans="1:20" ht="12.75">
      <c r="A72" s="2"/>
      <c r="B72" s="4" t="s">
        <v>119</v>
      </c>
      <c r="C72" s="4" t="s">
        <v>123</v>
      </c>
      <c r="D72" s="5">
        <v>0</v>
      </c>
      <c r="E72" s="6">
        <f>IF(D72&lt;1.5,,IF(D72&lt;1.5,,SUM(56.0211*(POWER((D72-1.5),1.05)))))</f>
        <v>0</v>
      </c>
      <c r="F72" s="5">
        <v>34</v>
      </c>
      <c r="G72" s="6">
        <f>IF(F72&lt;8,,IF(F72&lt;8,,SUM(7.86*(POWER((F72-8),1.1)))))</f>
        <v>283.06959843268504</v>
      </c>
      <c r="H72" s="33">
        <v>9</v>
      </c>
      <c r="I72" s="6">
        <f aca="true" t="shared" si="8" ref="I72:I111">IF(H72&lt;0.1,,IF(H72&gt;11.5,,SUM(58.015*(POWER((11.5-H72),1.81)))))</f>
        <v>304.6573865716712</v>
      </c>
      <c r="J72" s="7"/>
      <c r="K72" s="6">
        <f>IF(J72&lt;75,,IF(J72&lt;75,,SUM(1.84523*(POWER((J72-75),1.348)))))</f>
        <v>0</v>
      </c>
      <c r="L72" s="8">
        <v>391</v>
      </c>
      <c r="M72" s="6">
        <f>IF(L72&lt;210,,IF(L72&lt;210,,SUM(0.188807*(POWER((L72-210),1.41)))))</f>
        <v>287.9684323976434</v>
      </c>
      <c r="N72" s="9">
        <v>2</v>
      </c>
      <c r="O72" s="10" t="s">
        <v>10</v>
      </c>
      <c r="P72" s="11">
        <v>58.5</v>
      </c>
      <c r="Q72" s="6">
        <f>IF((N72*60+P72)&lt;0.1,,IF((N72*60+P72)&gt;254,,SUM(0.11193*(POWER((254-(N72*60+P72)),1.88)))))</f>
        <v>379.74037315668033</v>
      </c>
      <c r="R72" s="12">
        <f>SUM(E72,G72,I72,K72,M72,Q72)</f>
        <v>1255.43579055868</v>
      </c>
      <c r="T72">
        <f t="shared" si="7"/>
        <v>1255.43579055868</v>
      </c>
    </row>
    <row r="73" spans="1:20" ht="12.75">
      <c r="A73" s="21"/>
      <c r="B73" s="4" t="s">
        <v>120</v>
      </c>
      <c r="C73" s="4" t="s">
        <v>123</v>
      </c>
      <c r="D73" s="5">
        <v>7.15</v>
      </c>
      <c r="E73" s="6">
        <f>IF(D73&lt;1.5,,IF(D73&lt;1.5,,SUM(56.0211*(POWER((D73-1.5),1.05)))))</f>
        <v>345.14572801870577</v>
      </c>
      <c r="F73" s="5"/>
      <c r="G73" s="6">
        <f>IF(F73&lt;8,,IF(F73&lt;8,,SUM(7.86*(POWER((F73-8),1.1)))))</f>
        <v>0</v>
      </c>
      <c r="H73" s="33">
        <v>8.7</v>
      </c>
      <c r="I73" s="6">
        <f t="shared" si="8"/>
        <v>374.0212982170077</v>
      </c>
      <c r="J73" s="7">
        <v>120</v>
      </c>
      <c r="K73" s="6">
        <f>IF(J73&lt;75,,IF(J73&lt;75,,SUM(1.84523*(POWER((J73-75),1.348)))))</f>
        <v>312.306465579754</v>
      </c>
      <c r="L73" s="8">
        <v>0</v>
      </c>
      <c r="M73" s="6">
        <f>IF(L73&lt;210,,IF(L73&lt;210,,SUM(0.188807*(POWER((L73-210),1.41)))))</f>
        <v>0</v>
      </c>
      <c r="N73" s="9">
        <v>2</v>
      </c>
      <c r="O73" s="10" t="s">
        <v>10</v>
      </c>
      <c r="P73" s="11">
        <v>52.5</v>
      </c>
      <c r="Q73" s="6">
        <f>IF((N73*60+P73)&lt;0.1,,IF((N73*60+P73)&gt;254,,SUM(0.11193*(POWER((254-(N73*60+P73)),1.88)))))</f>
        <v>438.4527599451956</v>
      </c>
      <c r="R73" s="12">
        <f>SUM(E73,G73,I73,K73,M73,Q73)</f>
        <v>1469.926251760663</v>
      </c>
      <c r="T73">
        <f t="shared" si="7"/>
        <v>1469.926251760663</v>
      </c>
    </row>
    <row r="74" spans="1:20" ht="12.75">
      <c r="A74" s="2"/>
      <c r="B74" s="4" t="s">
        <v>121</v>
      </c>
      <c r="C74" s="4" t="s">
        <v>123</v>
      </c>
      <c r="D74" s="5">
        <v>0</v>
      </c>
      <c r="E74" s="6">
        <f>IF(D74&lt;1.5,,IF(D74&lt;1.5,,SUM(56.0211*(POWER((D74-1.5),1.05)))))</f>
        <v>0</v>
      </c>
      <c r="F74" s="5">
        <v>36</v>
      </c>
      <c r="G74" s="6">
        <f>IF(F74&lt;8,,IF(F74&lt;8,,SUM(7.86*(POWER((F74-8),1.1)))))</f>
        <v>307.11171307481504</v>
      </c>
      <c r="H74" s="33">
        <v>9.2</v>
      </c>
      <c r="I74" s="6">
        <f t="shared" si="8"/>
        <v>261.9797237009856</v>
      </c>
      <c r="J74" s="7">
        <v>125</v>
      </c>
      <c r="K74" s="6">
        <f>IF(J74&lt;75,,IF(J74&lt;75,,SUM(1.84523*(POWER((J74-75),1.348)))))</f>
        <v>359.96648946090556</v>
      </c>
      <c r="L74" s="8">
        <v>0</v>
      </c>
      <c r="M74" s="6">
        <f>IF(L74&lt;210,,IF(L74&lt;210,,SUM(0.188807*(POWER((L74-210),1.41)))))</f>
        <v>0</v>
      </c>
      <c r="N74" s="9">
        <v>3</v>
      </c>
      <c r="O74" s="10" t="s">
        <v>10</v>
      </c>
      <c r="P74" s="11">
        <v>9.5</v>
      </c>
      <c r="Q74" s="6">
        <f>IF((N74*60+P74)&lt;0.1,,IF((N74*60+P74)&gt;254,,SUM(0.11193*(POWER((254-(N74*60+P74)),1.88)))))</f>
        <v>282.4351643912784</v>
      </c>
      <c r="R74" s="12">
        <f>SUM(E74,G74,I74,K74,M74,Q74)</f>
        <v>1211.4930906279847</v>
      </c>
      <c r="T74">
        <f t="shared" si="7"/>
        <v>1211.4930906279847</v>
      </c>
    </row>
    <row r="75" spans="1:20" ht="12.75">
      <c r="A75" s="2"/>
      <c r="B75" s="4" t="s">
        <v>122</v>
      </c>
      <c r="C75" s="4" t="s">
        <v>123</v>
      </c>
      <c r="D75" s="5">
        <v>6.82</v>
      </c>
      <c r="E75" s="6">
        <f>IF(D75&lt;1.5,,IF(D75&lt;1.5,,SUM(56.0211*(POWER((D75-1.5),1.05)))))</f>
        <v>324.0103222252485</v>
      </c>
      <c r="F75" s="5"/>
      <c r="G75" s="6">
        <f>IF(F75&lt;8,,IF(F75&lt;8,,SUM(7.86*(POWER((F75-8),1.1)))))</f>
        <v>0</v>
      </c>
      <c r="H75" s="33">
        <v>9.2</v>
      </c>
      <c r="I75" s="6">
        <f t="shared" si="8"/>
        <v>261.9797237009856</v>
      </c>
      <c r="J75" s="7">
        <v>115</v>
      </c>
      <c r="K75" s="6">
        <f>IF(J75&lt;75,,IF(J75&lt;75,,SUM(1.84523*(POWER((J75-75),1.348)))))</f>
        <v>266.4571479827842</v>
      </c>
      <c r="L75" s="8">
        <v>0</v>
      </c>
      <c r="M75" s="6">
        <f>IF(L75&lt;210,,IF(L75&lt;210,,SUM(0.188807*(POWER((L75-210),1.41)))))</f>
        <v>0</v>
      </c>
      <c r="N75" s="9">
        <v>3</v>
      </c>
      <c r="O75" s="10" t="s">
        <v>10</v>
      </c>
      <c r="P75" s="11">
        <v>8.3</v>
      </c>
      <c r="Q75" s="6">
        <f>IF((N75*60+P75)&lt;0.1,,IF((N75*60+P75)&gt;254,,SUM(0.11193*(POWER((254-(N75*60+P75)),1.88)))))</f>
        <v>292.3946342067981</v>
      </c>
      <c r="R75" s="12">
        <f>SUM(E75,G75,I75,K75,M75,Q75)</f>
        <v>1144.8418281158165</v>
      </c>
      <c r="T75">
        <f t="shared" si="7"/>
        <v>1144.8418281158165</v>
      </c>
    </row>
    <row r="76" spans="1:18" ht="12.75">
      <c r="A76" s="2"/>
      <c r="B76" s="4"/>
      <c r="C76" s="4"/>
      <c r="D76" s="5"/>
      <c r="E76" s="6"/>
      <c r="F76" s="5"/>
      <c r="G76" s="6"/>
      <c r="H76" s="33"/>
      <c r="I76" s="6">
        <f t="shared" si="8"/>
        <v>0</v>
      </c>
      <c r="J76" s="7"/>
      <c r="K76" s="6"/>
      <c r="L76" s="8"/>
      <c r="M76" s="6"/>
      <c r="N76" s="9"/>
      <c r="O76" s="10"/>
      <c r="P76" s="11"/>
      <c r="Q76" s="6"/>
      <c r="R76" s="12">
        <f>SUM(T71:T75)</f>
        <v>5081.696961063144</v>
      </c>
    </row>
    <row r="77" spans="1:18" ht="12.75">
      <c r="A77" s="18"/>
      <c r="B77" s="15"/>
      <c r="C77" s="15"/>
      <c r="D77" s="16"/>
      <c r="E77" s="7"/>
      <c r="F77" s="16"/>
      <c r="G77" s="7"/>
      <c r="H77" s="34"/>
      <c r="I77" s="7">
        <f t="shared" si="8"/>
        <v>0</v>
      </c>
      <c r="J77" s="7"/>
      <c r="K77" s="7"/>
      <c r="L77" s="15"/>
      <c r="M77" s="7"/>
      <c r="N77" s="9"/>
      <c r="O77" s="10"/>
      <c r="P77" s="17"/>
      <c r="Q77" s="7"/>
      <c r="R77" s="10"/>
    </row>
    <row r="78" spans="1:20" ht="12.75">
      <c r="A78" s="2"/>
      <c r="B78" s="4" t="s">
        <v>124</v>
      </c>
      <c r="C78" s="4" t="s">
        <v>129</v>
      </c>
      <c r="D78" s="5">
        <v>7.27</v>
      </c>
      <c r="E78" s="6">
        <f>IF(D78&lt;1.5,,IF(D78&lt;1.5,,SUM(56.0211*(POWER((D78-1.5),1.05)))))</f>
        <v>352.8468429179269</v>
      </c>
      <c r="F78" s="5"/>
      <c r="G78" s="6">
        <f>IF(F78&lt;8,,IF(F78&lt;8,,SUM(7.86*(POWER((F78-8),1.1)))))</f>
        <v>0</v>
      </c>
      <c r="H78" s="33">
        <v>8.9</v>
      </c>
      <c r="I78" s="6">
        <f t="shared" si="8"/>
        <v>327.07101327514374</v>
      </c>
      <c r="J78" s="7">
        <v>135</v>
      </c>
      <c r="K78" s="6">
        <f>IF(J78&lt;75,,IF(J78&lt;75,,SUM(1.84523*(POWER((J78-75),1.348)))))</f>
        <v>460.25486980754636</v>
      </c>
      <c r="L78" s="8">
        <v>0</v>
      </c>
      <c r="M78" s="6">
        <f>IF(L78&lt;210,,IF(L78&lt;210,,SUM(0.188807*(POWER((L78-210),1.41)))))</f>
        <v>0</v>
      </c>
      <c r="N78" s="9">
        <v>2</v>
      </c>
      <c r="O78" s="10" t="s">
        <v>10</v>
      </c>
      <c r="P78" s="11">
        <v>29.7</v>
      </c>
      <c r="Q78" s="6">
        <f>IF((N78*60+P78)&lt;0.1,,IF((N78*60+P78)&gt;254,,SUM(0.11193*(POWER((254-(N78*60+P78)),1.88)))))</f>
        <v>697.1416076546989</v>
      </c>
      <c r="R78" s="12">
        <f>SUM(E78,G78,I78,K78,M78,Q78)</f>
        <v>1837.3143336553157</v>
      </c>
      <c r="T78">
        <f t="shared" si="7"/>
        <v>1837.3143336553157</v>
      </c>
    </row>
    <row r="79" spans="1:20" ht="12.75">
      <c r="A79" s="2"/>
      <c r="B79" s="4" t="s">
        <v>125</v>
      </c>
      <c r="C79" s="4" t="s">
        <v>129</v>
      </c>
      <c r="D79" s="5">
        <v>7.75</v>
      </c>
      <c r="E79" s="6">
        <f>IF(D79&lt;1.5,,IF(D79&lt;1.5,,SUM(56.0211*(POWER((D79-1.5),1.05)))))</f>
        <v>383.72990872593067</v>
      </c>
      <c r="F79" s="5"/>
      <c r="G79" s="6">
        <f>IF(F79&lt;8,,IF(F79&lt;8,,SUM(7.86*(POWER((F79-8),1.1)))))</f>
        <v>0</v>
      </c>
      <c r="H79" s="33">
        <v>8.8</v>
      </c>
      <c r="I79" s="6">
        <f t="shared" si="8"/>
        <v>350.1940071124267</v>
      </c>
      <c r="J79" s="7"/>
      <c r="K79" s="6">
        <f>IF(J79&lt;75,,IF(J79&lt;75,,SUM(1.84523*(POWER((J79-75),1.348)))))</f>
        <v>0</v>
      </c>
      <c r="L79" s="8">
        <v>410</v>
      </c>
      <c r="M79" s="6">
        <f>IF(L79&lt;210,,IF(L79&lt;210,,SUM(0.188807*(POWER((L79-210),1.41)))))</f>
        <v>331.4899648247608</v>
      </c>
      <c r="N79" s="9">
        <v>3</v>
      </c>
      <c r="O79" s="10" t="s">
        <v>10</v>
      </c>
      <c r="P79" s="11">
        <v>3</v>
      </c>
      <c r="Q79" s="6">
        <f>IF((N79*60+P79)&lt;0.1,,IF((N79*60+P79)&gt;254,,SUM(0.11193*(POWER((254-(N79*60+P79)),1.88)))))</f>
        <v>338.3079467502016</v>
      </c>
      <c r="R79" s="12">
        <f>SUM(E79,G79,I79,K79,M79,Q79)</f>
        <v>1403.7218274133197</v>
      </c>
      <c r="T79">
        <f t="shared" si="7"/>
        <v>1403.7218274133197</v>
      </c>
    </row>
    <row r="80" spans="1:20" ht="12.75">
      <c r="A80" s="21"/>
      <c r="B80" s="4" t="s">
        <v>126</v>
      </c>
      <c r="C80" s="4" t="s">
        <v>129</v>
      </c>
      <c r="D80" s="5">
        <v>0</v>
      </c>
      <c r="E80" s="6">
        <f>IF(D80&lt;1.5,,IF(D80&lt;1.5,,SUM(56.0211*(POWER((D80-1.5),1.05)))))</f>
        <v>0</v>
      </c>
      <c r="F80" s="5">
        <v>46</v>
      </c>
      <c r="G80" s="6">
        <f>IF(F80&lt;8,,IF(F80&lt;8,,SUM(7.86*(POWER((F80-8),1.1)))))</f>
        <v>429.71894647472897</v>
      </c>
      <c r="H80" s="33">
        <v>9.3</v>
      </c>
      <c r="I80" s="6">
        <f t="shared" si="8"/>
        <v>241.72710390843406</v>
      </c>
      <c r="J80" s="7"/>
      <c r="K80" s="6">
        <f>IF(J80&lt;75,,IF(J80&lt;75,,SUM(1.84523*(POWER((J80-75),1.348)))))</f>
        <v>0</v>
      </c>
      <c r="L80" s="8">
        <v>338</v>
      </c>
      <c r="M80" s="6">
        <f>IF(L80&lt;210,,IF(L80&lt;210,,SUM(0.188807*(POWER((L80-210),1.41)))))</f>
        <v>176.67868121442538</v>
      </c>
      <c r="N80" s="9">
        <v>3</v>
      </c>
      <c r="O80" s="10" t="s">
        <v>10</v>
      </c>
      <c r="P80" s="11">
        <v>9.6</v>
      </c>
      <c r="Q80" s="6">
        <f>IF((N80*60+P80)&lt;0.1,,IF((N80*60+P80)&gt;254,,SUM(0.11193*(POWER((254-(N80*60+P80)),1.88)))))</f>
        <v>281.6125041293282</v>
      </c>
      <c r="R80" s="12">
        <f>SUM(E80,G80,I80,K80,M80,Q80)</f>
        <v>1129.7372357269167</v>
      </c>
      <c r="T80">
        <f t="shared" si="7"/>
        <v>1129.7372357269167</v>
      </c>
    </row>
    <row r="81" spans="1:20" ht="12.75">
      <c r="A81" s="2"/>
      <c r="B81" s="4" t="s">
        <v>127</v>
      </c>
      <c r="C81" s="4" t="s">
        <v>129</v>
      </c>
      <c r="D81" s="5">
        <v>0</v>
      </c>
      <c r="E81" s="6">
        <f>IF(D81&lt;1.5,,IF(D81&lt;1.5,,SUM(56.0211*(POWER((D81-1.5),1.05)))))</f>
        <v>0</v>
      </c>
      <c r="F81" s="5">
        <v>33</v>
      </c>
      <c r="G81" s="6">
        <f>IF(F81&lt;8,,IF(F81&lt;8,,SUM(7.86*(POWER((F81-8),1.1)))))</f>
        <v>271.11687847712875</v>
      </c>
      <c r="H81" s="33">
        <v>9.1</v>
      </c>
      <c r="I81" s="6">
        <f t="shared" si="8"/>
        <v>282.95843453176445</v>
      </c>
      <c r="J81" s="7">
        <v>135</v>
      </c>
      <c r="K81" s="6">
        <f>IF(J81&lt;75,,IF(J81&lt;75,,SUM(1.84523*(POWER((J81-75),1.348)))))</f>
        <v>460.25486980754636</v>
      </c>
      <c r="L81" s="8">
        <v>0</v>
      </c>
      <c r="M81" s="6">
        <f>IF(L81&lt;210,,IF(L81&lt;210,,SUM(0.188807*(POWER((L81-210),1.41)))))</f>
        <v>0</v>
      </c>
      <c r="N81" s="9">
        <v>3</v>
      </c>
      <c r="O81" s="10" t="s">
        <v>10</v>
      </c>
      <c r="P81" s="11">
        <v>10</v>
      </c>
      <c r="Q81" s="6">
        <f>IF((N81*60+P81)&lt;0.1,,IF((N81*60+P81)&gt;254,,SUM(0.11193*(POWER((254-(N81*60+P81)),1.88)))))</f>
        <v>278.333098824371</v>
      </c>
      <c r="R81" s="12">
        <f>SUM(E81,G81,I81,K81,M81,Q81)</f>
        <v>1292.6632816408105</v>
      </c>
      <c r="T81">
        <f t="shared" si="7"/>
        <v>1292.6632816408105</v>
      </c>
    </row>
    <row r="82" spans="1:20" ht="12.75">
      <c r="A82" s="2"/>
      <c r="B82" s="4" t="s">
        <v>128</v>
      </c>
      <c r="C82" s="4" t="s">
        <v>129</v>
      </c>
      <c r="D82" s="5">
        <v>0</v>
      </c>
      <c r="E82" s="6">
        <f>IF(D82&lt;1.5,,IF(D82&lt;1.5,,SUM(56.0211*(POWER((D82-1.5),1.05)))))</f>
        <v>0</v>
      </c>
      <c r="F82" s="5">
        <v>23</v>
      </c>
      <c r="G82" s="6">
        <f>IF(F82&lt;8,,IF(F82&lt;8,,SUM(7.86*(POWER((F82-8),1.1)))))</f>
        <v>154.56918997638655</v>
      </c>
      <c r="H82" s="33">
        <v>8.8</v>
      </c>
      <c r="I82" s="6">
        <f t="shared" si="8"/>
        <v>350.1940071124267</v>
      </c>
      <c r="J82" s="7"/>
      <c r="K82" s="6">
        <f>IF(J82&lt;75,,IF(J82&lt;75,,SUM(1.84523*(POWER((J82-75),1.348)))))</f>
        <v>0</v>
      </c>
      <c r="L82" s="8">
        <v>385</v>
      </c>
      <c r="M82" s="6">
        <f>IF(L82&lt;210,,IF(L82&lt;210,,SUM(0.188807*(POWER((L82-210),1.41)))))</f>
        <v>274.60076344711894</v>
      </c>
      <c r="N82" s="9">
        <v>3</v>
      </c>
      <c r="O82" s="10" t="s">
        <v>10</v>
      </c>
      <c r="P82" s="11">
        <v>9.5</v>
      </c>
      <c r="Q82" s="6">
        <f>IF((N82*60+P82)&lt;0.1,,IF((N82*60+P82)&gt;254,,SUM(0.11193*(POWER((254-(N82*60+P82)),1.88)))))</f>
        <v>282.4351643912784</v>
      </c>
      <c r="R82" s="12">
        <f>SUM(E82,G82,I82,K82,M82,Q82)</f>
        <v>1061.7991249272106</v>
      </c>
      <c r="S82">
        <v>0</v>
      </c>
      <c r="T82">
        <f t="shared" si="7"/>
        <v>0</v>
      </c>
    </row>
    <row r="83" spans="1:18" ht="12.75">
      <c r="A83" s="2"/>
      <c r="B83" s="4"/>
      <c r="C83" s="4"/>
      <c r="D83" s="5"/>
      <c r="E83" s="6"/>
      <c r="F83" s="5"/>
      <c r="G83" s="6"/>
      <c r="H83" s="33"/>
      <c r="I83" s="6">
        <f t="shared" si="8"/>
        <v>0</v>
      </c>
      <c r="J83" s="7"/>
      <c r="K83" s="6"/>
      <c r="L83" s="8"/>
      <c r="M83" s="6"/>
      <c r="N83" s="9"/>
      <c r="O83" s="10"/>
      <c r="P83" s="11"/>
      <c r="Q83" s="6"/>
      <c r="R83" s="12">
        <f>SUM(T78:T82)</f>
        <v>5663.436678436363</v>
      </c>
    </row>
    <row r="84" spans="1:18" ht="12.75">
      <c r="A84" s="18"/>
      <c r="B84" s="15"/>
      <c r="C84" s="15"/>
      <c r="D84" s="16"/>
      <c r="E84" s="7"/>
      <c r="F84" s="16"/>
      <c r="G84" s="7"/>
      <c r="H84" s="34"/>
      <c r="I84" s="7">
        <f t="shared" si="8"/>
        <v>0</v>
      </c>
      <c r="J84" s="7"/>
      <c r="K84" s="7"/>
      <c r="L84" s="15"/>
      <c r="M84" s="7"/>
      <c r="N84" s="9"/>
      <c r="O84" s="10"/>
      <c r="P84" s="17"/>
      <c r="Q84" s="7"/>
      <c r="R84" s="10"/>
    </row>
    <row r="85" spans="1:20" ht="12.75">
      <c r="A85" s="2"/>
      <c r="B85" s="4" t="s">
        <v>130</v>
      </c>
      <c r="C85" s="4" t="s">
        <v>135</v>
      </c>
      <c r="D85" s="5">
        <v>8.41</v>
      </c>
      <c r="E85" s="6">
        <f>IF(D85&lt;1.5,,IF(D85&lt;1.5,,SUM(56.0211*(POWER((D85-1.5),1.05)))))</f>
        <v>426.38663355041507</v>
      </c>
      <c r="F85" s="5"/>
      <c r="G85" s="6">
        <f>IF(F85&lt;8,,IF(F85&lt;8,,SUM(7.86*(POWER((F85-8),1.1)))))</f>
        <v>0</v>
      </c>
      <c r="H85" s="33">
        <v>8.6</v>
      </c>
      <c r="I85" s="6">
        <f t="shared" si="8"/>
        <v>398.54803550481176</v>
      </c>
      <c r="J85" s="7">
        <v>125</v>
      </c>
      <c r="K85" s="6">
        <f>IF(J85&lt;75,,IF(J85&lt;75,,SUM(1.84523*(POWER((J85-75),1.348)))))</f>
        <v>359.96648946090556</v>
      </c>
      <c r="L85" s="8">
        <v>0</v>
      </c>
      <c r="M85" s="6">
        <f>IF(L85&lt;210,,IF(L85&lt;210,,SUM(0.188807*(POWER((L85-210),1.41)))))</f>
        <v>0</v>
      </c>
      <c r="N85" s="9">
        <v>3</v>
      </c>
      <c r="O85" s="10" t="s">
        <v>10</v>
      </c>
      <c r="P85" s="11">
        <v>9.4</v>
      </c>
      <c r="Q85" s="6">
        <f>IF((N85*60+P85)&lt;0.1,,IF((N85*60+P85)&gt;254,,SUM(0.11193*(POWER((254-(N85*60+P85)),1.88)))))</f>
        <v>283.25894780868447</v>
      </c>
      <c r="R85" s="12">
        <f>SUM(E85,G85,I85,K85,M85,Q85)</f>
        <v>1468.160106324817</v>
      </c>
      <c r="T85">
        <f t="shared" si="7"/>
        <v>1468.160106324817</v>
      </c>
    </row>
    <row r="86" spans="1:20" ht="12.75">
      <c r="A86" s="2"/>
      <c r="B86" s="4" t="s">
        <v>131</v>
      </c>
      <c r="C86" s="4" t="s">
        <v>135</v>
      </c>
      <c r="D86" s="5">
        <v>6.95</v>
      </c>
      <c r="E86" s="6">
        <f>IF(D86&lt;1.5,,IF(D86&lt;1.5,,SUM(56.0211*(POWER((D86-1.5),1.05)))))</f>
        <v>332.32878481739675</v>
      </c>
      <c r="F86" s="5"/>
      <c r="G86" s="6">
        <f>IF(F86&lt;8,,IF(F86&lt;8,,SUM(7.86*(POWER((F86-8),1.1)))))</f>
        <v>0</v>
      </c>
      <c r="H86" s="33">
        <v>8.8</v>
      </c>
      <c r="I86" s="6">
        <f t="shared" si="8"/>
        <v>350.1940071124267</v>
      </c>
      <c r="J86" s="7"/>
      <c r="K86" s="6">
        <f>IF(J86&lt;75,,IF(J86&lt;75,,SUM(1.84523*(POWER((J86-75),1.348)))))</f>
        <v>0</v>
      </c>
      <c r="L86" s="8">
        <v>397</v>
      </c>
      <c r="M86" s="6">
        <f>IF(L86&lt;210,,IF(L86&lt;210,,SUM(0.188807*(POWER((L86-210),1.41)))))</f>
        <v>301.51905055096483</v>
      </c>
      <c r="N86" s="9">
        <v>3</v>
      </c>
      <c r="O86" s="10" t="s">
        <v>10</v>
      </c>
      <c r="P86" s="11">
        <v>3.1</v>
      </c>
      <c r="Q86" s="6">
        <f>IF((N86*60+P86)&lt;0.1,,IF((N86*60+P86)&gt;254,,SUM(0.11193*(POWER((254-(N86*60+P86)),1.88)))))</f>
        <v>337.4127006021829</v>
      </c>
      <c r="R86" s="12">
        <f>SUM(E86,G86,I86,K86,M86,Q86)</f>
        <v>1321.4545430829712</v>
      </c>
      <c r="T86">
        <f t="shared" si="7"/>
        <v>1321.4545430829712</v>
      </c>
    </row>
    <row r="87" spans="1:20" ht="12.75">
      <c r="A87" s="21"/>
      <c r="B87" s="4" t="s">
        <v>132</v>
      </c>
      <c r="C87" s="4" t="s">
        <v>135</v>
      </c>
      <c r="D87" s="5">
        <v>0</v>
      </c>
      <c r="E87" s="6">
        <f>IF(D87&lt;1.5,,IF(D87&lt;1.5,,SUM(56.0211*(POWER((D87-1.5),1.05)))))</f>
        <v>0</v>
      </c>
      <c r="F87" s="5">
        <v>26</v>
      </c>
      <c r="G87" s="6">
        <f>IF(F87&lt;8,,IF(F87&lt;8,,SUM(7.86*(POWER((F87-8),1.1)))))</f>
        <v>188.8957999722035</v>
      </c>
      <c r="H87" s="33">
        <v>8.8</v>
      </c>
      <c r="I87" s="6">
        <f t="shared" si="8"/>
        <v>350.1940071124267</v>
      </c>
      <c r="J87" s="7">
        <v>125</v>
      </c>
      <c r="K87" s="6">
        <f>IF(J87&lt;75,,IF(J87&lt;75,,SUM(1.84523*(POWER((J87-75),1.348)))))</f>
        <v>359.96648946090556</v>
      </c>
      <c r="L87" s="8">
        <v>0</v>
      </c>
      <c r="M87" s="6">
        <f>IF(L87&lt;210,,IF(L87&lt;210,,SUM(0.188807*(POWER((L87-210),1.41)))))</f>
        <v>0</v>
      </c>
      <c r="N87" s="9">
        <v>3</v>
      </c>
      <c r="O87" s="10" t="s">
        <v>10</v>
      </c>
      <c r="P87" s="11">
        <v>2.6</v>
      </c>
      <c r="Q87" s="6">
        <f>IF((N87*60+P87)&lt;0.1,,IF((N87*60+P87)&gt;254,,SUM(0.11193*(POWER((254-(N87*60+P87)),1.88)))))</f>
        <v>341.9000323585788</v>
      </c>
      <c r="R87" s="12">
        <f>SUM(E87,G87,I87,K87,M87,Q87)</f>
        <v>1240.9563289041146</v>
      </c>
      <c r="T87">
        <f t="shared" si="7"/>
        <v>1240.9563289041146</v>
      </c>
    </row>
    <row r="88" spans="1:20" ht="12.75">
      <c r="A88" s="2"/>
      <c r="B88" s="4" t="s">
        <v>163</v>
      </c>
      <c r="C88" s="4" t="s">
        <v>135</v>
      </c>
      <c r="D88" s="5">
        <v>0</v>
      </c>
      <c r="E88" s="6">
        <f>IF(D88&lt;1.5,,IF(D88&lt;1.5,,SUM(56.0211*(POWER((D88-1.5),1.05)))))</f>
        <v>0</v>
      </c>
      <c r="F88" s="5">
        <v>25</v>
      </c>
      <c r="G88" s="6">
        <f>IF(F88&lt;8,,IF(F88&lt;8,,SUM(7.86*(POWER((F88-8),1.1)))))</f>
        <v>177.384782398604</v>
      </c>
      <c r="H88" s="33">
        <v>9.4</v>
      </c>
      <c r="I88" s="6">
        <f t="shared" si="8"/>
        <v>222.20673599603134</v>
      </c>
      <c r="J88" s="7"/>
      <c r="K88" s="6">
        <f>IF(J88&lt;75,,IF(J88&lt;75,,SUM(1.84523*(POWER((J88-75),1.348)))))</f>
        <v>0</v>
      </c>
      <c r="L88" s="8">
        <v>355</v>
      </c>
      <c r="M88" s="6">
        <f>IF(L88&lt;210,,IF(L88&lt;210,,SUM(0.188807*(POWER((L88-210),1.41)))))</f>
        <v>210.64297255961495</v>
      </c>
      <c r="N88" s="9">
        <v>3</v>
      </c>
      <c r="O88" s="10" t="s">
        <v>10</v>
      </c>
      <c r="P88" s="11">
        <v>28.1</v>
      </c>
      <c r="Q88" s="6">
        <f>IF((N88*60+P88)&lt;0.1,,IF((N88*60+P88)&gt;254,,SUM(0.11193*(POWER((254-(N88*60+P88)),1.88)))))</f>
        <v>148.98905055006784</v>
      </c>
      <c r="R88" s="12">
        <f>SUM(E88,G88,I88,K88,M88,Q88)</f>
        <v>759.2235415043182</v>
      </c>
      <c r="S88">
        <v>0</v>
      </c>
      <c r="T88">
        <f t="shared" si="7"/>
        <v>0</v>
      </c>
    </row>
    <row r="89" spans="1:20" ht="12.75">
      <c r="A89" s="2"/>
      <c r="B89" s="4" t="s">
        <v>134</v>
      </c>
      <c r="C89" s="4" t="s">
        <v>135</v>
      </c>
      <c r="D89" s="5">
        <v>0</v>
      </c>
      <c r="E89" s="6">
        <f>IF(D89&lt;1.5,,IF(D89&lt;1.5,,SUM(56.0211*(POWER((D89-1.5),1.05)))))</f>
        <v>0</v>
      </c>
      <c r="F89" s="5">
        <v>29</v>
      </c>
      <c r="G89" s="6">
        <f>IF(F89&lt;8,,IF(F89&lt;8,,SUM(7.86*(POWER((F89-8),1.1)))))</f>
        <v>223.80190053088643</v>
      </c>
      <c r="H89" s="33">
        <v>9.5</v>
      </c>
      <c r="I89" s="6">
        <f t="shared" si="8"/>
        <v>203.42512368859911</v>
      </c>
      <c r="J89" s="7"/>
      <c r="K89" s="6">
        <f>IF(J89&lt;75,,IF(J89&lt;75,,SUM(1.84523*(POWER((J89-75),1.348)))))</f>
        <v>0</v>
      </c>
      <c r="L89" s="8">
        <v>332</v>
      </c>
      <c r="M89" s="6">
        <f>IF(L89&lt;210,,IF(L89&lt;210,,SUM(0.188807*(POWER((L89-210),1.41)))))</f>
        <v>165.11459093801207</v>
      </c>
      <c r="N89" s="9">
        <v>3</v>
      </c>
      <c r="O89" s="10" t="s">
        <v>10</v>
      </c>
      <c r="P89" s="11">
        <v>3</v>
      </c>
      <c r="Q89" s="6">
        <f>IF((N89*60+P89)&lt;0.1,,IF((N89*60+P89)&gt;254,,SUM(0.11193*(POWER((254-(N89*60+P89)),1.88)))))</f>
        <v>338.3079467502016</v>
      </c>
      <c r="R89" s="12">
        <f>SUM(E89,G89,I89,K89,M89,Q89)</f>
        <v>930.6495619076992</v>
      </c>
      <c r="T89">
        <f t="shared" si="7"/>
        <v>930.6495619076992</v>
      </c>
    </row>
    <row r="90" spans="1:18" ht="12.75">
      <c r="A90" s="2"/>
      <c r="B90" s="4"/>
      <c r="C90" s="4"/>
      <c r="D90" s="5"/>
      <c r="E90" s="6"/>
      <c r="F90" s="5"/>
      <c r="G90" s="6"/>
      <c r="H90" s="33"/>
      <c r="I90" s="6">
        <f t="shared" si="8"/>
        <v>0</v>
      </c>
      <c r="J90" s="7"/>
      <c r="K90" s="6"/>
      <c r="L90" s="8"/>
      <c r="M90" s="6"/>
      <c r="N90" s="9"/>
      <c r="O90" s="10"/>
      <c r="P90" s="11"/>
      <c r="Q90" s="6"/>
      <c r="R90" s="12">
        <f>SUM(T85:T89)</f>
        <v>4961.220540219602</v>
      </c>
    </row>
    <row r="91" spans="1:18" ht="12.75">
      <c r="A91" s="18"/>
      <c r="B91" s="15"/>
      <c r="C91" s="15"/>
      <c r="D91" s="16"/>
      <c r="E91" s="7"/>
      <c r="F91" s="16"/>
      <c r="G91" s="7"/>
      <c r="H91" s="34"/>
      <c r="I91" s="7">
        <f t="shared" si="8"/>
        <v>0</v>
      </c>
      <c r="J91" s="7"/>
      <c r="K91" s="7"/>
      <c r="L91" s="15"/>
      <c r="M91" s="7"/>
      <c r="N91" s="9"/>
      <c r="O91" s="10"/>
      <c r="P91" s="17"/>
      <c r="Q91" s="7"/>
      <c r="R91" s="10"/>
    </row>
    <row r="92" spans="1:20" ht="12.75">
      <c r="A92" s="2"/>
      <c r="B92" s="4" t="s">
        <v>136</v>
      </c>
      <c r="C92" s="4" t="s">
        <v>137</v>
      </c>
      <c r="D92" s="5">
        <v>0</v>
      </c>
      <c r="E92" s="6">
        <f>IF(D92&lt;1.5,,IF(D92&lt;1.5,,SUM(56.0211*(POWER((D92-1.5),1.05)))))</f>
        <v>0</v>
      </c>
      <c r="F92" s="5">
        <v>37</v>
      </c>
      <c r="G92" s="6">
        <f>IF(F92&lt;8,,IF(F92&lt;8,,SUM(7.86*(POWER((F92-8),1.1)))))</f>
        <v>319.1981339145609</v>
      </c>
      <c r="H92" s="33">
        <v>8.2</v>
      </c>
      <c r="I92" s="6">
        <f t="shared" si="8"/>
        <v>503.5591917045455</v>
      </c>
      <c r="J92" s="7"/>
      <c r="K92" s="6">
        <f>IF(J92&lt;75,,IF(J92&lt;75,,SUM(1.84523*(POWER((J92-75),1.348)))))</f>
        <v>0</v>
      </c>
      <c r="L92" s="8">
        <v>440</v>
      </c>
      <c r="M92" s="6">
        <f>IF(L92&lt;210,,IF(L92&lt;210,,SUM(0.188807*(POWER((L92-210),1.41)))))</f>
        <v>403.69590167291705</v>
      </c>
      <c r="N92" s="9">
        <v>2</v>
      </c>
      <c r="O92" s="10" t="s">
        <v>10</v>
      </c>
      <c r="P92" s="11">
        <v>48.1</v>
      </c>
      <c r="Q92" s="6">
        <f>IF((N92*60+P92)&lt;0.1,,IF((N92*60+P92)&gt;254,,SUM(0.11193*(POWER((254-(N92*60+P92)),1.88)))))</f>
        <v>484.00923902091665</v>
      </c>
      <c r="R92" s="12">
        <f>SUM(E92,G92,I92,K92,M92,Q92)</f>
        <v>1710.4624663129403</v>
      </c>
      <c r="T92">
        <f t="shared" si="7"/>
        <v>1710.4624663129403</v>
      </c>
    </row>
    <row r="93" spans="1:20" ht="12.75">
      <c r="A93" s="2"/>
      <c r="B93" s="4" t="s">
        <v>138</v>
      </c>
      <c r="C93" s="4" t="s">
        <v>137</v>
      </c>
      <c r="D93" s="5">
        <v>0</v>
      </c>
      <c r="E93" s="6">
        <f>IF(D93&lt;1.5,,IF(D93&lt;1.5,,SUM(56.0211*(POWER((D93-1.5),1.05)))))</f>
        <v>0</v>
      </c>
      <c r="F93" s="5">
        <v>34</v>
      </c>
      <c r="G93" s="6">
        <f>IF(F93&lt;8,,IF(F93&lt;8,,SUM(7.86*(POWER((F93-8),1.1)))))</f>
        <v>283.06959843268504</v>
      </c>
      <c r="H93" s="33">
        <v>9.1</v>
      </c>
      <c r="I93" s="6">
        <f t="shared" si="8"/>
        <v>282.95843453176445</v>
      </c>
      <c r="J93" s="7"/>
      <c r="K93" s="6">
        <f>IF(J93&lt;75,,IF(J93&lt;75,,SUM(1.84523*(POWER((J93-75),1.348)))))</f>
        <v>0</v>
      </c>
      <c r="L93" s="8">
        <v>356</v>
      </c>
      <c r="M93" s="6">
        <f>IF(L93&lt;210,,IF(L93&lt;210,,SUM(0.188807*(POWER((L93-210),1.41)))))</f>
        <v>212.69418586449623</v>
      </c>
      <c r="N93" s="9">
        <v>0</v>
      </c>
      <c r="O93" s="10" t="s">
        <v>10</v>
      </c>
      <c r="P93" s="11"/>
      <c r="Q93" s="6">
        <f>IF((N93*60+P93)&lt;0.1,,IF((N93*60+P93)&gt;254,,SUM(0.11193*(POWER((254-(N93*60+P93)),1.88)))))</f>
        <v>0</v>
      </c>
      <c r="R93" s="12">
        <f>SUM(E93,G93,I93,K93,M93,Q93)</f>
        <v>778.7222188289458</v>
      </c>
      <c r="T93">
        <f t="shared" si="7"/>
        <v>778.7222188289458</v>
      </c>
    </row>
    <row r="94" spans="1:20" ht="12.75">
      <c r="A94" s="21"/>
      <c r="B94" s="4" t="s">
        <v>139</v>
      </c>
      <c r="C94" s="4" t="s">
        <v>137</v>
      </c>
      <c r="D94" s="5">
        <v>6.36</v>
      </c>
      <c r="E94" s="6">
        <f>IF(D94&lt;1.5,,IF(D94&lt;1.5,,SUM(56.0211*(POWER((D94-1.5),1.05)))))</f>
        <v>294.6590028758825</v>
      </c>
      <c r="F94" s="5"/>
      <c r="G94" s="6">
        <f>IF(F94&lt;8,,IF(F94&lt;8,,SUM(7.86*(POWER((F94-8),1.1)))))</f>
        <v>0</v>
      </c>
      <c r="H94" s="33">
        <v>9.6</v>
      </c>
      <c r="I94" s="6">
        <f t="shared" si="8"/>
        <v>185.38915045728496</v>
      </c>
      <c r="J94" s="7">
        <v>0</v>
      </c>
      <c r="K94" s="6">
        <f>IF(J94&lt;75,,IF(J94&lt;75,,SUM(1.84523*(POWER((J94-75),1.348)))))</f>
        <v>0</v>
      </c>
      <c r="L94" s="8">
        <v>0</v>
      </c>
      <c r="M94" s="6">
        <f>IF(L94&lt;210,,IF(L94&lt;210,,SUM(0.188807*(POWER((L94-210),1.41)))))</f>
        <v>0</v>
      </c>
      <c r="N94" s="9">
        <v>3</v>
      </c>
      <c r="O94" s="10" t="s">
        <v>10</v>
      </c>
      <c r="P94" s="11">
        <v>19.6</v>
      </c>
      <c r="Q94" s="6">
        <f>IF((N94*60+P94)&lt;0.1,,IF((N94*60+P94)&gt;254,,SUM(0.11193*(POWER((254-(N94*60+P94)),1.88)))))</f>
        <v>205.0559781848358</v>
      </c>
      <c r="R94" s="12">
        <f>SUM(E94,G94,I94,K94,M94,Q94)</f>
        <v>685.1041315180032</v>
      </c>
      <c r="S94">
        <v>0</v>
      </c>
      <c r="T94">
        <f t="shared" si="7"/>
        <v>0</v>
      </c>
    </row>
    <row r="95" spans="1:20" ht="12.75">
      <c r="A95" s="2"/>
      <c r="B95" s="4" t="s">
        <v>140</v>
      </c>
      <c r="C95" s="4" t="s">
        <v>137</v>
      </c>
      <c r="D95" s="5">
        <v>6.35</v>
      </c>
      <c r="E95" s="6">
        <f>IF(D95&lt;1.5,,IF(D95&lt;1.5,,SUM(56.0211*(POWER((D95-1.5),1.05)))))</f>
        <v>294.022426687785</v>
      </c>
      <c r="F95" s="5"/>
      <c r="G95" s="6">
        <f>IF(F95&lt;8,,IF(F95&lt;8,,SUM(7.86*(POWER((F95-8),1.1)))))</f>
        <v>0</v>
      </c>
      <c r="H95" s="33">
        <v>9.9</v>
      </c>
      <c r="I95" s="6">
        <f t="shared" si="8"/>
        <v>135.8305518648132</v>
      </c>
      <c r="J95" s="7">
        <v>115</v>
      </c>
      <c r="K95" s="6">
        <f>IF(J95&lt;75,,IF(J95&lt;75,,SUM(1.84523*(POWER((J95-75),1.348)))))</f>
        <v>266.4571479827842</v>
      </c>
      <c r="L95" s="8">
        <v>0</v>
      </c>
      <c r="M95" s="6">
        <f>IF(L95&lt;210,,IF(L95&lt;210,,SUM(0.188807*(POWER((L95-210),1.41)))))</f>
        <v>0</v>
      </c>
      <c r="N95" s="9">
        <v>3</v>
      </c>
      <c r="O95" s="10" t="s">
        <v>10</v>
      </c>
      <c r="P95" s="11">
        <v>46.2</v>
      </c>
      <c r="Q95" s="6">
        <f>IF((N95*60+P95)&lt;0.1,,IF((N95*60+P95)&gt;254,,SUM(0.11193*(POWER((254-(N95*60+P95)),1.88)))))</f>
        <v>58.04311612429408</v>
      </c>
      <c r="R95" s="12">
        <f>SUM(E95,G95,I95,K95,M95,Q95)</f>
        <v>754.3532426596764</v>
      </c>
      <c r="T95">
        <f t="shared" si="7"/>
        <v>754.3532426596764</v>
      </c>
    </row>
    <row r="96" spans="1:20" ht="12.75">
      <c r="A96" s="2"/>
      <c r="B96" s="4" t="s">
        <v>141</v>
      </c>
      <c r="C96" s="4" t="s">
        <v>137</v>
      </c>
      <c r="D96" s="5">
        <v>0</v>
      </c>
      <c r="E96" s="6">
        <f>IF(D96&lt;1.5,,IF(D96&lt;1.5,,SUM(56.0211*(POWER((D96-1.5),1.05)))))</f>
        <v>0</v>
      </c>
      <c r="F96" s="5">
        <v>26</v>
      </c>
      <c r="G96" s="6">
        <f>IF(F96&lt;8,,IF(F96&lt;8,,SUM(7.86*(POWER((F96-8),1.1)))))</f>
        <v>188.8957999722035</v>
      </c>
      <c r="H96" s="33">
        <v>9.5</v>
      </c>
      <c r="I96" s="6">
        <f t="shared" si="8"/>
        <v>203.42512368859911</v>
      </c>
      <c r="J96" s="7"/>
      <c r="K96" s="6">
        <f>IF(J96&lt;75,,IF(J96&lt;75,,SUM(1.84523*(POWER((J96-75),1.348)))))</f>
        <v>0</v>
      </c>
      <c r="L96" s="8">
        <v>378</v>
      </c>
      <c r="M96" s="6">
        <f>IF(L96&lt;210,,IF(L96&lt;210,,SUM(0.188807*(POWER((L96-210),1.41)))))</f>
        <v>259.24129301774065</v>
      </c>
      <c r="N96" s="9">
        <v>3</v>
      </c>
      <c r="O96" s="10" t="s">
        <v>10</v>
      </c>
      <c r="P96" s="11">
        <v>34.6</v>
      </c>
      <c r="Q96" s="6">
        <f>IF((N96*60+P96)&lt;0.1,,IF((N96*60+P96)&gt;254,,SUM(0.11193*(POWER((254-(N96*60+P96)),1.88)))))</f>
        <v>111.80967903991268</v>
      </c>
      <c r="R96" s="12">
        <f>SUM(E96,G96,I96,K96,M96,Q96)</f>
        <v>763.3718957184559</v>
      </c>
      <c r="T96">
        <f t="shared" si="7"/>
        <v>763.3718957184559</v>
      </c>
    </row>
    <row r="97" spans="1:18" ht="12.75">
      <c r="A97" s="2"/>
      <c r="B97" s="4"/>
      <c r="C97" s="4"/>
      <c r="D97" s="5"/>
      <c r="E97" s="6"/>
      <c r="F97" s="5"/>
      <c r="G97" s="6"/>
      <c r="H97" s="33"/>
      <c r="I97" s="6">
        <f t="shared" si="8"/>
        <v>0</v>
      </c>
      <c r="J97" s="7"/>
      <c r="K97" s="6"/>
      <c r="L97" s="8"/>
      <c r="M97" s="6"/>
      <c r="N97" s="9"/>
      <c r="O97" s="10"/>
      <c r="P97" s="11"/>
      <c r="Q97" s="6"/>
      <c r="R97" s="12">
        <f>SUM(T92:T96)</f>
        <v>4006.9098235200186</v>
      </c>
    </row>
    <row r="98" spans="1:18" ht="12.75">
      <c r="A98" s="18"/>
      <c r="B98" s="15"/>
      <c r="C98" s="15"/>
      <c r="D98" s="16"/>
      <c r="E98" s="7"/>
      <c r="F98" s="16"/>
      <c r="G98" s="7"/>
      <c r="H98" s="34"/>
      <c r="I98" s="7">
        <f t="shared" si="8"/>
        <v>0</v>
      </c>
      <c r="J98" s="7"/>
      <c r="K98" s="7"/>
      <c r="L98" s="15"/>
      <c r="M98" s="7"/>
      <c r="N98" s="9"/>
      <c r="O98" s="10"/>
      <c r="P98" s="17"/>
      <c r="Q98" s="7"/>
      <c r="R98" s="10"/>
    </row>
    <row r="99" spans="1:20" ht="12.75">
      <c r="A99" s="2"/>
      <c r="B99" s="4" t="s">
        <v>151</v>
      </c>
      <c r="C99" s="4" t="s">
        <v>146</v>
      </c>
      <c r="D99" s="5">
        <v>6.86</v>
      </c>
      <c r="E99" s="6">
        <f>IF(D99&lt;1.5,,IF(D99&lt;1.5,,SUM(56.0211*(POWER((D99-1.5),1.05)))))</f>
        <v>326.5687781353038</v>
      </c>
      <c r="F99" s="5"/>
      <c r="G99" s="6">
        <f>IF(F99&lt;8,,IF(F99&lt;8,,SUM(7.86*(POWER((F99-8),1.1)))))</f>
        <v>0</v>
      </c>
      <c r="H99" s="33">
        <v>9.9</v>
      </c>
      <c r="I99" s="6">
        <f t="shared" si="8"/>
        <v>135.8305518648132</v>
      </c>
      <c r="J99" s="7"/>
      <c r="K99" s="6">
        <f>IF(J99&lt;75,,IF(J99&lt;75,,SUM(1.84523*(POWER((J99-75),1.348)))))</f>
        <v>0</v>
      </c>
      <c r="L99" s="8">
        <v>331</v>
      </c>
      <c r="M99" s="6">
        <f>IF(L99&lt;210,,IF(L99&lt;210,,SUM(0.188807*(POWER((L99-210),1.41)))))</f>
        <v>163.20951109570169</v>
      </c>
      <c r="N99" s="9">
        <v>3</v>
      </c>
      <c r="O99" s="10" t="s">
        <v>10</v>
      </c>
      <c r="P99" s="11">
        <v>37.1</v>
      </c>
      <c r="Q99" s="6">
        <f>IF((N99*60+P99)&lt;0.1,,IF((N99*60+P99)&gt;254,,SUM(0.11193*(POWER((254-(N99*60+P99)),1.88)))))</f>
        <v>98.84531099043609</v>
      </c>
      <c r="R99" s="12">
        <f>SUM(E99,G99,I99,K99,M99,Q99)</f>
        <v>724.4541520862548</v>
      </c>
      <c r="T99">
        <f t="shared" si="7"/>
        <v>724.4541520862548</v>
      </c>
    </row>
    <row r="100" spans="1:20" ht="12.75">
      <c r="A100" s="2"/>
      <c r="B100" s="4" t="s">
        <v>150</v>
      </c>
      <c r="C100" s="4" t="s">
        <v>146</v>
      </c>
      <c r="D100" s="5">
        <v>0</v>
      </c>
      <c r="E100" s="6">
        <f>IF(D100&lt;1.5,,IF(D100&lt;1.5,,SUM(56.0211*(POWER((D100-1.5),1.05)))))</f>
        <v>0</v>
      </c>
      <c r="F100" s="5">
        <v>38</v>
      </c>
      <c r="G100" s="6">
        <f>IF(F100&lt;8,,IF(F100&lt;8,,SUM(7.86*(POWER((F100-8),1.1)))))</f>
        <v>331.3263118848439</v>
      </c>
      <c r="H100" s="33">
        <v>9.3</v>
      </c>
      <c r="I100" s="6">
        <f t="shared" si="8"/>
        <v>241.72710390843406</v>
      </c>
      <c r="J100" s="7">
        <v>120</v>
      </c>
      <c r="K100" s="6">
        <f>IF(J100&lt;75,,IF(J100&lt;75,,SUM(1.84523*(POWER((J100-75),1.348)))))</f>
        <v>312.306465579754</v>
      </c>
      <c r="L100" s="8">
        <v>0</v>
      </c>
      <c r="M100" s="6">
        <f>IF(L100&lt;210,,IF(L100&lt;210,,SUM(0.188807*(POWER((L100-210),1.41)))))</f>
        <v>0</v>
      </c>
      <c r="N100" s="9">
        <v>3</v>
      </c>
      <c r="O100" s="10" t="s">
        <v>10</v>
      </c>
      <c r="P100" s="11">
        <v>17.1</v>
      </c>
      <c r="Q100" s="6">
        <f>IF((N100*60+P100)&lt;0.1,,IF((N100*60+P100)&gt;254,,SUM(0.11193*(POWER((254-(N100*60+P100)),1.88)))))</f>
        <v>223.12979405140013</v>
      </c>
      <c r="R100" s="12">
        <f>SUM(E100,G100,I100,K100,M100,Q100)</f>
        <v>1108.489675424432</v>
      </c>
      <c r="T100">
        <f t="shared" si="7"/>
        <v>1108.489675424432</v>
      </c>
    </row>
    <row r="101" spans="1:20" ht="12.75">
      <c r="A101" s="21"/>
      <c r="B101" s="4" t="s">
        <v>149</v>
      </c>
      <c r="C101" s="4" t="s">
        <v>146</v>
      </c>
      <c r="D101" s="5">
        <v>0</v>
      </c>
      <c r="E101" s="6">
        <f>IF(D101&lt;1.5,,IF(D101&lt;1.5,,SUM(56.0211*(POWER((D101-1.5),1.05)))))</f>
        <v>0</v>
      </c>
      <c r="F101" s="5">
        <v>28</v>
      </c>
      <c r="G101" s="6">
        <f>IF(F101&lt;8,,IF(F101&lt;8,,SUM(7.86*(POWER((F101-8),1.1)))))</f>
        <v>212.10726365428422</v>
      </c>
      <c r="H101" s="33">
        <v>8.7</v>
      </c>
      <c r="I101" s="6">
        <f t="shared" si="8"/>
        <v>374.0212982170077</v>
      </c>
      <c r="J101" s="7"/>
      <c r="K101" s="6">
        <f>IF(J101&lt;75,,IF(J101&lt;75,,SUM(1.84523*(POWER((J101-75),1.348)))))</f>
        <v>0</v>
      </c>
      <c r="L101" s="8">
        <v>344</v>
      </c>
      <c r="M101" s="6">
        <f>IF(L101&lt;210,,IF(L101&lt;210,,SUM(0.188807*(POWER((L101-210),1.41)))))</f>
        <v>188.4672342636379</v>
      </c>
      <c r="N101" s="9">
        <v>3</v>
      </c>
      <c r="O101" s="10" t="s">
        <v>10</v>
      </c>
      <c r="P101" s="11">
        <v>2.7</v>
      </c>
      <c r="Q101" s="6">
        <f>IF((N101*60+P101)&lt;0.1,,IF((N101*60+P101)&gt;254,,SUM(0.11193*(POWER((254-(N101*60+P101)),1.88)))))</f>
        <v>341.0003461784625</v>
      </c>
      <c r="R101" s="12">
        <f>SUM(E101,G101,I101,K101,M101,Q101)</f>
        <v>1115.5961423133924</v>
      </c>
      <c r="T101">
        <f t="shared" si="7"/>
        <v>1115.5961423133924</v>
      </c>
    </row>
    <row r="102" spans="1:20" ht="12.75">
      <c r="A102" s="2"/>
      <c r="B102" s="4" t="s">
        <v>148</v>
      </c>
      <c r="C102" s="4" t="s">
        <v>146</v>
      </c>
      <c r="D102" s="5">
        <v>6.17</v>
      </c>
      <c r="E102" s="6">
        <f>IF(D102&lt;1.5,,IF(D102&lt;1.5,,SUM(56.0211*(POWER((D102-1.5),1.05)))))</f>
        <v>282.57540370715856</v>
      </c>
      <c r="F102" s="5"/>
      <c r="G102" s="6">
        <f>IF(F102&lt;8,,IF(F102&lt;8,,SUM(7.86*(POWER((F102-8),1.1)))))</f>
        <v>0</v>
      </c>
      <c r="H102" s="33">
        <v>9.3</v>
      </c>
      <c r="I102" s="6">
        <f t="shared" si="8"/>
        <v>241.72710390843406</v>
      </c>
      <c r="J102" s="7">
        <v>125</v>
      </c>
      <c r="K102" s="6">
        <f>IF(J102&lt;75,,IF(J102&lt;75,,SUM(1.84523*(POWER((J102-75),1.348)))))</f>
        <v>359.96648946090556</v>
      </c>
      <c r="L102" s="8">
        <v>0</v>
      </c>
      <c r="M102" s="6">
        <f>IF(L102&lt;210,,IF(L102&lt;210,,SUM(0.188807*(POWER((L102-210),1.41)))))</f>
        <v>0</v>
      </c>
      <c r="N102" s="9">
        <v>3</v>
      </c>
      <c r="O102" s="10" t="s">
        <v>10</v>
      </c>
      <c r="P102" s="11">
        <v>42.3</v>
      </c>
      <c r="Q102" s="6">
        <f>IF((N102*60+P102)&lt;0.1,,IF((N102*60+P102)&gt;254,,SUM(0.11193*(POWER((254-(N102*60+P102)),1.88)))))</f>
        <v>74.29129294072716</v>
      </c>
      <c r="R102" s="12">
        <f>SUM(E102,G102,I102,K102,M102,Q102)</f>
        <v>958.5602900172254</v>
      </c>
      <c r="T102">
        <f t="shared" si="7"/>
        <v>958.5602900172254</v>
      </c>
    </row>
    <row r="103" spans="1:20" ht="12.75">
      <c r="A103" s="2"/>
      <c r="B103" s="4" t="s">
        <v>147</v>
      </c>
      <c r="C103" s="4" t="s">
        <v>146</v>
      </c>
      <c r="D103" s="5">
        <v>0</v>
      </c>
      <c r="E103" s="6">
        <f>IF(D103&lt;1.5,,IF(D103&lt;1.5,,SUM(56.0211*(POWER((D103-1.5),1.05)))))</f>
        <v>0</v>
      </c>
      <c r="F103" s="5">
        <v>26</v>
      </c>
      <c r="G103" s="6">
        <f>IF(F103&lt;8,,IF(F103&lt;8,,SUM(7.86*(POWER((F103-8),1.1)))))</f>
        <v>188.8957999722035</v>
      </c>
      <c r="H103" s="33">
        <v>9.9</v>
      </c>
      <c r="I103" s="6">
        <f t="shared" si="8"/>
        <v>135.8305518648132</v>
      </c>
      <c r="J103" s="7"/>
      <c r="K103" s="6">
        <f>IF(J103&lt;75,,IF(J103&lt;75,,SUM(1.84523*(POWER((J103-75),1.348)))))</f>
        <v>0</v>
      </c>
      <c r="L103" s="8">
        <v>308</v>
      </c>
      <c r="M103" s="6">
        <f>IF(L103&lt;210,,IF(L103&lt;210,,SUM(0.188807*(POWER((L103-210),1.41)))))</f>
        <v>121.2402598235447</v>
      </c>
      <c r="N103" s="9">
        <v>3</v>
      </c>
      <c r="O103" s="10" t="s">
        <v>10</v>
      </c>
      <c r="P103" s="11">
        <v>40.4</v>
      </c>
      <c r="Q103" s="6">
        <f>IF((N103*60+P103)&lt;0.1,,IF((N103*60+P103)&gt;254,,SUM(0.11193*(POWER((254-(N103*60+P103)),1.88)))))</f>
        <v>82.88278682965552</v>
      </c>
      <c r="R103" s="12">
        <f>SUM(E103,G103,I103,K103,M103,Q103)</f>
        <v>528.8493984902169</v>
      </c>
      <c r="S103">
        <v>0</v>
      </c>
      <c r="T103">
        <f t="shared" si="7"/>
        <v>0</v>
      </c>
    </row>
    <row r="104" spans="1:18" ht="12.75">
      <c r="A104" s="2"/>
      <c r="B104" s="4"/>
      <c r="C104" s="4"/>
      <c r="D104" s="5"/>
      <c r="E104" s="6"/>
      <c r="F104" s="5"/>
      <c r="G104" s="6"/>
      <c r="H104" s="33"/>
      <c r="I104" s="6">
        <f t="shared" si="8"/>
        <v>0</v>
      </c>
      <c r="J104" s="7"/>
      <c r="K104" s="6"/>
      <c r="L104" s="8"/>
      <c r="M104" s="6"/>
      <c r="N104" s="9"/>
      <c r="O104" s="10"/>
      <c r="P104" s="11"/>
      <c r="Q104" s="6"/>
      <c r="R104" s="12">
        <f>SUM(T99:T103)</f>
        <v>3907.1002598413043</v>
      </c>
    </row>
    <row r="105" spans="1:18" ht="12.75">
      <c r="A105" s="18"/>
      <c r="B105" s="15"/>
      <c r="C105" s="15"/>
      <c r="D105" s="16"/>
      <c r="E105" s="7"/>
      <c r="F105" s="16"/>
      <c r="G105" s="7"/>
      <c r="H105" s="34"/>
      <c r="I105" s="7">
        <f t="shared" si="8"/>
        <v>0</v>
      </c>
      <c r="J105" s="7"/>
      <c r="K105" s="7"/>
      <c r="L105" s="15"/>
      <c r="M105" s="7"/>
      <c r="N105" s="9"/>
      <c r="O105" s="10"/>
      <c r="P105" s="17"/>
      <c r="Q105" s="7"/>
      <c r="R105" s="10"/>
    </row>
    <row r="106" spans="1:20" ht="12.75">
      <c r="A106" s="2"/>
      <c r="B106" s="4" t="s">
        <v>155</v>
      </c>
      <c r="C106" s="4" t="s">
        <v>154</v>
      </c>
      <c r="D106" s="5">
        <v>8.02</v>
      </c>
      <c r="E106" s="6">
        <f>IF(D106&lt;1.5,,IF(D106&lt;1.5,,SUM(56.0211*(POWER((D106-1.5),1.05)))))</f>
        <v>401.1544439720765</v>
      </c>
      <c r="F106" s="5"/>
      <c r="G106" s="6">
        <f>IF(F106&lt;8,,IF(F106&lt;8,,SUM(7.86*(POWER((F106-8),1.1)))))</f>
        <v>0</v>
      </c>
      <c r="H106" s="33">
        <v>9</v>
      </c>
      <c r="I106" s="6">
        <f t="shared" si="8"/>
        <v>304.6573865716712</v>
      </c>
      <c r="J106" s="7">
        <v>115</v>
      </c>
      <c r="K106" s="6">
        <f>IF(J106&lt;75,,IF(J106&lt;75,,SUM(1.84523*(POWER((J106-75),1.348)))))</f>
        <v>266.4571479827842</v>
      </c>
      <c r="L106" s="8">
        <v>1</v>
      </c>
      <c r="M106" s="6">
        <f>IF(L106&lt;210,,IF(L106&lt;210,,SUM(0.188807*(POWER((L106-210),1.41)))))</f>
        <v>0</v>
      </c>
      <c r="N106" s="9">
        <v>0</v>
      </c>
      <c r="O106" s="10" t="s">
        <v>10</v>
      </c>
      <c r="P106" s="11"/>
      <c r="Q106" s="6">
        <f>IF((N106*60+P106)&lt;0.1,,IF((N106*60+P106)&gt;254,,SUM(0.11193*(POWER((254-(N106*60+P106)),1.88)))))</f>
        <v>0</v>
      </c>
      <c r="R106" s="12">
        <f>SUM(E106,G106,I106,K106,M106,Q106)</f>
        <v>972.2689785265318</v>
      </c>
      <c r="T106">
        <f t="shared" si="7"/>
        <v>972.2689785265318</v>
      </c>
    </row>
    <row r="107" spans="1:20" ht="12.75">
      <c r="A107" s="2"/>
      <c r="B107" s="4" t="s">
        <v>156</v>
      </c>
      <c r="C107" s="4" t="s">
        <v>154</v>
      </c>
      <c r="D107" s="5">
        <v>5.08</v>
      </c>
      <c r="E107" s="6">
        <f>IF(D107&lt;1.5,,IF(D107&lt;1.5,,SUM(56.0211*(POWER((D107-1.5),1.05)))))</f>
        <v>213.76116618549972</v>
      </c>
      <c r="F107" s="5"/>
      <c r="G107" s="6">
        <f>IF(F107&lt;8,,IF(F107&lt;8,,SUM(7.86*(POWER((F107-8),1.1)))))</f>
        <v>0</v>
      </c>
      <c r="H107" s="33">
        <v>9.9</v>
      </c>
      <c r="I107" s="6">
        <f t="shared" si="8"/>
        <v>135.8305518648132</v>
      </c>
      <c r="J107" s="7">
        <v>0</v>
      </c>
      <c r="K107" s="6">
        <f>IF(J107&lt;75,,IF(J107&lt;75,,SUM(1.84523*(POWER((J107-75),1.348)))))</f>
        <v>0</v>
      </c>
      <c r="L107" s="8">
        <v>0</v>
      </c>
      <c r="M107" s="6">
        <f>IF(L107&lt;210,,IF(L107&lt;210,,SUM(0.188807*(POWER((L107-210),1.41)))))</f>
        <v>0</v>
      </c>
      <c r="N107" s="9">
        <v>0</v>
      </c>
      <c r="O107" s="10" t="s">
        <v>10</v>
      </c>
      <c r="P107" s="11"/>
      <c r="Q107" s="6">
        <f>IF((N107*60+P107)&lt;0.1,,IF((N107*60+P107)&gt;254,,SUM(0.11193*(POWER((254-(N107*60+P107)),1.88)))))</f>
        <v>0</v>
      </c>
      <c r="R107" s="12">
        <f>SUM(E107,G107,I107,K107,M107,Q107)</f>
        <v>349.5917180503129</v>
      </c>
      <c r="T107">
        <f t="shared" si="7"/>
        <v>349.5917180503129</v>
      </c>
    </row>
    <row r="108" spans="1:20" ht="12.75">
      <c r="A108" s="21"/>
      <c r="B108" s="4" t="s">
        <v>164</v>
      </c>
      <c r="C108" s="4" t="s">
        <v>154</v>
      </c>
      <c r="D108" s="5">
        <v>0</v>
      </c>
      <c r="E108" s="6">
        <f>IF(D108&lt;1.5,,IF(D108&lt;1.5,,SUM(56.0211*(POWER((D108-1.5),1.05)))))</f>
        <v>0</v>
      </c>
      <c r="F108" s="5">
        <v>43</v>
      </c>
      <c r="G108" s="6">
        <f>IF(F108&lt;8,,IF(F108&lt;8,,SUM(7.86*(POWER((F108-8),1.1)))))</f>
        <v>392.5521811846999</v>
      </c>
      <c r="H108" s="33">
        <v>8.8</v>
      </c>
      <c r="I108" s="6">
        <f t="shared" si="8"/>
        <v>350.1940071124267</v>
      </c>
      <c r="J108" s="7"/>
      <c r="K108" s="6">
        <f>IF(J108&lt;75,,IF(J108&lt;75,,SUM(1.84523*(POWER((J108-75),1.348)))))</f>
        <v>0</v>
      </c>
      <c r="L108" s="8">
        <v>389</v>
      </c>
      <c r="M108" s="6">
        <f>IF(L108&lt;210,,IF(L108&lt;210,,SUM(0.188807*(POWER((L108-210),1.41)))))</f>
        <v>283.492037555276</v>
      </c>
      <c r="N108" s="9">
        <v>0</v>
      </c>
      <c r="O108" s="10" t="s">
        <v>10</v>
      </c>
      <c r="P108" s="11"/>
      <c r="Q108" s="6">
        <f>IF((N108*60+P108)&lt;0.1,,IF((N108*60+P108)&gt;254,,SUM(0.11193*(POWER((254-(N108*60+P108)),1.88)))))</f>
        <v>0</v>
      </c>
      <c r="R108" s="12">
        <f>SUM(E108,G108,I108,K108,M108,Q108)</f>
        <v>1026.2382258524026</v>
      </c>
      <c r="T108">
        <f t="shared" si="7"/>
        <v>1026.2382258524026</v>
      </c>
    </row>
    <row r="109" spans="1:20" ht="12.75">
      <c r="A109" s="2"/>
      <c r="B109" s="4" t="s">
        <v>165</v>
      </c>
      <c r="C109" s="4" t="s">
        <v>154</v>
      </c>
      <c r="D109" s="5"/>
      <c r="E109" s="6">
        <f>IF(D109&lt;1.5,,IF(D109&lt;1.5,,SUM(56.0211*(POWER((D109-1.5),1.05)))))</f>
        <v>0</v>
      </c>
      <c r="F109" s="5">
        <v>39</v>
      </c>
      <c r="G109" s="6">
        <f>IF(F109&lt;8,,IF(F109&lt;8,,SUM(7.86*(POWER((F109-8),1.1)))))</f>
        <v>343.4949917077111</v>
      </c>
      <c r="H109" s="33">
        <v>8.7</v>
      </c>
      <c r="I109" s="6">
        <f t="shared" si="8"/>
        <v>374.0212982170077</v>
      </c>
      <c r="J109" s="7"/>
      <c r="K109" s="6">
        <f>IF(J109&lt;75,,IF(J109&lt;75,,SUM(1.84523*(POWER((J109-75),1.348)))))</f>
        <v>0</v>
      </c>
      <c r="L109" s="8">
        <v>395</v>
      </c>
      <c r="M109" s="6">
        <f>IF(L109&lt;210,,IF(L109&lt;210,,SUM(0.188807*(POWER((L109-210),1.41)))))</f>
        <v>296.9820691279459</v>
      </c>
      <c r="N109" s="9">
        <v>0</v>
      </c>
      <c r="O109" s="10" t="s">
        <v>10</v>
      </c>
      <c r="P109" s="11"/>
      <c r="Q109" s="6">
        <f>IF((N109*60+P109)&lt;0.1,,IF((N109*60+P109)&gt;254,,SUM(0.11193*(POWER((254-(N109*60+P109)),1.88)))))</f>
        <v>0</v>
      </c>
      <c r="R109" s="12">
        <f>SUM(E109,G109,I109,K109,M109,Q109)</f>
        <v>1014.4983590526648</v>
      </c>
      <c r="T109">
        <f t="shared" si="7"/>
        <v>1014.4983590526648</v>
      </c>
    </row>
    <row r="110" spans="1:20" ht="12.75">
      <c r="A110" s="2"/>
      <c r="B110" s="4"/>
      <c r="C110" s="4" t="s">
        <v>154</v>
      </c>
      <c r="D110" s="5">
        <v>0</v>
      </c>
      <c r="E110" s="6">
        <f>IF(D110&lt;1.5,,IF(D110&lt;1.5,,SUM(56.0211*(POWER((D110-1.5),1.05)))))</f>
        <v>0</v>
      </c>
      <c r="F110" s="5"/>
      <c r="G110" s="6">
        <f>IF(F110&lt;8,,IF(F110&lt;8,,SUM(7.86*(POWER((F110-8),1.1)))))</f>
        <v>0</v>
      </c>
      <c r="H110" s="33"/>
      <c r="I110" s="6">
        <f t="shared" si="8"/>
        <v>0</v>
      </c>
      <c r="J110" s="7"/>
      <c r="K110" s="6">
        <f>IF(J110&lt;75,,IF(J110&lt;75,,SUM(1.84523*(POWER((J110-75),1.348)))))</f>
        <v>0</v>
      </c>
      <c r="L110" s="8">
        <v>1</v>
      </c>
      <c r="M110" s="6">
        <f>IF(L110&lt;210,,IF(L110&lt;210,,SUM(0.188807*(POWER((L110-210),1.41)))))</f>
        <v>0</v>
      </c>
      <c r="N110" s="9">
        <v>0</v>
      </c>
      <c r="O110" s="10" t="s">
        <v>10</v>
      </c>
      <c r="P110" s="11"/>
      <c r="Q110" s="6">
        <f>IF((N110*60+P110)&lt;0.1,,IF((N110*60+P110)&gt;254,,SUM(0.11193*(POWER((254-(N110*60+P110)),1.88)))))</f>
        <v>0</v>
      </c>
      <c r="R110" s="12">
        <f>SUM(E110,G110,I110,K110,M110,Q110)</f>
        <v>0</v>
      </c>
      <c r="S110">
        <v>0</v>
      </c>
      <c r="T110">
        <f t="shared" si="7"/>
        <v>0</v>
      </c>
    </row>
    <row r="111" spans="1:18" ht="12.75">
      <c r="A111" s="2"/>
      <c r="B111" s="4"/>
      <c r="C111" s="4"/>
      <c r="D111" s="5"/>
      <c r="E111" s="6"/>
      <c r="F111" s="5"/>
      <c r="G111" s="6"/>
      <c r="H111" s="33"/>
      <c r="I111" s="6">
        <f t="shared" si="8"/>
        <v>0</v>
      </c>
      <c r="J111" s="7"/>
      <c r="K111" s="6"/>
      <c r="L111" s="8"/>
      <c r="M111" s="6"/>
      <c r="N111" s="9"/>
      <c r="O111" s="10"/>
      <c r="P111" s="11"/>
      <c r="Q111" s="6"/>
      <c r="R111" s="12">
        <f>SUM(T106:T110)</f>
        <v>3362.597281481912</v>
      </c>
    </row>
    <row r="112" spans="1:18" ht="12.75">
      <c r="A112" s="18"/>
      <c r="B112" s="15"/>
      <c r="C112" s="15"/>
      <c r="D112" s="16"/>
      <c r="E112" s="7"/>
      <c r="F112" s="16"/>
      <c r="G112" s="7"/>
      <c r="H112" s="34"/>
      <c r="I112" s="7"/>
      <c r="J112" s="7"/>
      <c r="K112" s="7"/>
      <c r="L112" s="15"/>
      <c r="M112" s="7"/>
      <c r="N112" s="9"/>
      <c r="O112" s="10"/>
      <c r="P112" s="17"/>
      <c r="Q112" s="7"/>
      <c r="R112" s="10"/>
    </row>
    <row r="113" spans="1:10" ht="12.75">
      <c r="A113" s="13"/>
      <c r="J113" s="14"/>
    </row>
    <row r="114" spans="1:10" ht="12.75">
      <c r="A114" s="13"/>
      <c r="J114" s="14"/>
    </row>
    <row r="115" spans="1:10" ht="12.75">
      <c r="A115" s="13"/>
      <c r="J115" s="14"/>
    </row>
    <row r="116" spans="1:10" ht="12.75">
      <c r="A116" s="13"/>
      <c r="B116" s="1"/>
      <c r="C116" s="1"/>
      <c r="D116" s="32"/>
      <c r="J116" s="14"/>
    </row>
    <row r="117" spans="1:10" ht="12.75">
      <c r="A117" s="13"/>
      <c r="B117" s="1"/>
      <c r="C117" s="1"/>
      <c r="D117" s="1"/>
      <c r="J117" s="14"/>
    </row>
    <row r="118" spans="1:10" ht="12.75">
      <c r="A118" s="13"/>
      <c r="B118" s="1"/>
      <c r="C118" s="1"/>
      <c r="D118" s="1"/>
      <c r="J118" s="14"/>
    </row>
    <row r="119" spans="1:10" ht="12.75">
      <c r="A119" s="13"/>
      <c r="J119" s="14"/>
    </row>
    <row r="120" spans="1:10" ht="12.75">
      <c r="A120" s="13"/>
      <c r="J120" s="14"/>
    </row>
    <row r="121" spans="1:10" ht="12.75">
      <c r="A121" s="13"/>
      <c r="J121" s="14"/>
    </row>
    <row r="122" spans="1:10" ht="12.75">
      <c r="A122" s="13"/>
      <c r="J122" s="14"/>
    </row>
    <row r="123" spans="1:10" ht="12.75">
      <c r="A123" s="13"/>
      <c r="J123" s="14"/>
    </row>
    <row r="124" spans="1:10" ht="12.75">
      <c r="A124" s="13"/>
      <c r="J124" s="14"/>
    </row>
    <row r="125" spans="1:10" ht="12.75">
      <c r="A125" s="13"/>
      <c r="J125" s="14"/>
    </row>
    <row r="126" spans="1:10" ht="12.75">
      <c r="A126" s="13"/>
      <c r="J126" s="14"/>
    </row>
    <row r="127" spans="1:10" ht="12.75">
      <c r="A127" s="13"/>
      <c r="J127" s="14"/>
    </row>
    <row r="128" spans="1:10" ht="12.75">
      <c r="A128" s="13"/>
      <c r="J128" s="14"/>
    </row>
    <row r="129" spans="1:10" ht="12.75">
      <c r="A129" s="13"/>
      <c r="J129" s="14"/>
    </row>
    <row r="130" spans="1:10" ht="12.75">
      <c r="A130" s="13"/>
      <c r="J130" s="14"/>
    </row>
    <row r="131" spans="1:10" ht="12.75">
      <c r="A131" s="13"/>
      <c r="J131" s="14"/>
    </row>
    <row r="132" spans="1:10" ht="12.75">
      <c r="A132" s="13"/>
      <c r="J132" s="14"/>
    </row>
    <row r="133" spans="1:10" ht="12.75">
      <c r="A133" s="13"/>
      <c r="J133" s="14"/>
    </row>
    <row r="134" spans="1:10" ht="12.75">
      <c r="A134" s="13"/>
      <c r="J134" s="14"/>
    </row>
    <row r="135" spans="1:10" ht="12.75">
      <c r="A135" s="13"/>
      <c r="J135" s="14"/>
    </row>
    <row r="136" spans="1:10" ht="12.75">
      <c r="A136" s="13"/>
      <c r="J136" s="14"/>
    </row>
    <row r="137" spans="1:10" ht="12.75">
      <c r="A137" s="13"/>
      <c r="J137" s="14"/>
    </row>
    <row r="138" spans="1:10" ht="12.75">
      <c r="A138" s="13"/>
      <c r="J138" s="14"/>
    </row>
    <row r="139" spans="1:10" ht="12.75">
      <c r="A139" s="13"/>
      <c r="J139" s="14"/>
    </row>
    <row r="140" spans="1:10" ht="12.75">
      <c r="A140" s="13"/>
      <c r="J140" s="14"/>
    </row>
    <row r="141" spans="1:10" ht="12.75">
      <c r="A141" s="13"/>
      <c r="J141" s="14"/>
    </row>
    <row r="142" spans="1:10" ht="12.75">
      <c r="A142" s="13"/>
      <c r="J142" s="14"/>
    </row>
    <row r="143" spans="1:10" ht="12.75">
      <c r="A143" s="13"/>
      <c r="J143" s="14"/>
    </row>
    <row r="144" spans="1:10" ht="12.75">
      <c r="A144" s="13"/>
      <c r="J144" s="14"/>
    </row>
    <row r="145" spans="1:10" ht="12.75">
      <c r="A145" s="13"/>
      <c r="J145" s="14"/>
    </row>
    <row r="146" spans="1:10" ht="12.75">
      <c r="A146" s="13"/>
      <c r="J146" s="14"/>
    </row>
    <row r="147" spans="1:10" ht="12.75">
      <c r="A147" s="13"/>
      <c r="J147" s="14"/>
    </row>
    <row r="148" spans="1:10" ht="12.75">
      <c r="A148" s="13"/>
      <c r="J148" s="14"/>
    </row>
    <row r="149" spans="1:10" ht="12.75">
      <c r="A149" s="13"/>
      <c r="J149" s="14"/>
    </row>
    <row r="150" spans="1:10" ht="12.75">
      <c r="A150" s="13"/>
      <c r="J150" s="14"/>
    </row>
    <row r="151" spans="1:10" ht="12.75">
      <c r="A151" s="13"/>
      <c r="J151" s="14"/>
    </row>
    <row r="152" spans="1:10" ht="12.75">
      <c r="A152" s="13"/>
      <c r="J152" s="14"/>
    </row>
    <row r="153" spans="1:10" ht="12.75">
      <c r="A153" s="13"/>
      <c r="J153" s="14"/>
    </row>
    <row r="154" spans="1:10" ht="12.75">
      <c r="A154" s="13"/>
      <c r="J154" s="14"/>
    </row>
    <row r="155" spans="1:10" ht="12.75">
      <c r="A155" s="13"/>
      <c r="J155" s="14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</sheetData>
  <mergeCells count="1">
    <mergeCell ref="N6:P6"/>
  </mergeCells>
  <printOptions/>
  <pageMargins left="0.23" right="0.58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G16" sqref="G16"/>
    </sheetView>
  </sheetViews>
  <sheetFormatPr defaultColWidth="9.00390625" defaultRowHeight="12.75"/>
  <cols>
    <col min="1" max="1" width="21.75390625" style="0" customWidth="1"/>
    <col min="2" max="2" width="21.625" style="0" customWidth="1"/>
    <col min="3" max="3" width="11.875" style="0" customWidth="1"/>
  </cols>
  <sheetData>
    <row r="1" ht="12.75">
      <c r="A1" s="22" t="s">
        <v>59</v>
      </c>
    </row>
    <row r="2" spans="1:5" ht="12.75">
      <c r="A2" s="8" t="s">
        <v>116</v>
      </c>
      <c r="B2" s="8" t="s">
        <v>113</v>
      </c>
      <c r="C2" s="16"/>
      <c r="D2" s="8"/>
      <c r="E2" s="8"/>
    </row>
    <row r="3" spans="1:5" ht="12.75">
      <c r="A3" s="15" t="s">
        <v>71</v>
      </c>
      <c r="B3" s="15" t="s">
        <v>66</v>
      </c>
      <c r="C3" s="16"/>
      <c r="D3" s="8"/>
      <c r="E3" s="8"/>
    </row>
    <row r="4" spans="1:5" ht="12.75">
      <c r="A4" s="15" t="s">
        <v>101</v>
      </c>
      <c r="B4" s="15" t="s">
        <v>106</v>
      </c>
      <c r="C4" s="16"/>
      <c r="D4" s="7"/>
      <c r="E4" s="16"/>
    </row>
    <row r="5" spans="1:5" ht="12.75">
      <c r="A5" s="8" t="s">
        <v>131</v>
      </c>
      <c r="B5" s="8" t="s">
        <v>135</v>
      </c>
      <c r="C5" s="16"/>
      <c r="D5" s="7"/>
      <c r="E5" s="16"/>
    </row>
    <row r="6" spans="1:5" ht="12.75">
      <c r="A6" s="15" t="s">
        <v>72</v>
      </c>
      <c r="B6" s="15" t="s">
        <v>74</v>
      </c>
      <c r="C6" s="16"/>
      <c r="D6" s="7"/>
      <c r="E6" s="16"/>
    </row>
    <row r="7" spans="1:5" ht="12.75">
      <c r="A7" s="15"/>
      <c r="B7" s="15"/>
      <c r="C7" s="16"/>
      <c r="D7" s="7"/>
      <c r="E7" s="16"/>
    </row>
    <row r="8" spans="1:5" ht="12.75">
      <c r="A8" s="15" t="s">
        <v>80</v>
      </c>
      <c r="B8" s="15" t="s">
        <v>79</v>
      </c>
      <c r="C8" s="16"/>
      <c r="D8" s="7"/>
      <c r="E8" s="16"/>
    </row>
    <row r="9" spans="1:5" ht="12.75">
      <c r="A9" s="15" t="s">
        <v>104</v>
      </c>
      <c r="B9" s="15" t="s">
        <v>106</v>
      </c>
      <c r="C9" s="16"/>
      <c r="D9" s="7"/>
      <c r="E9" s="16"/>
    </row>
    <row r="10" spans="1:5" ht="12.75">
      <c r="A10" s="8" t="s">
        <v>128</v>
      </c>
      <c r="B10" s="8" t="s">
        <v>129</v>
      </c>
      <c r="C10" s="16"/>
      <c r="D10" s="7"/>
      <c r="E10" s="16"/>
    </row>
    <row r="11" spans="1:5" ht="12.75">
      <c r="A11" s="15" t="s">
        <v>93</v>
      </c>
      <c r="B11" s="15" t="s">
        <v>90</v>
      </c>
      <c r="C11" s="16"/>
      <c r="D11" s="7"/>
      <c r="E11" s="16"/>
    </row>
    <row r="12" spans="1:5" ht="12.75">
      <c r="A12" s="15" t="s">
        <v>78</v>
      </c>
      <c r="B12" s="15" t="s">
        <v>79</v>
      </c>
      <c r="C12" s="16"/>
      <c r="D12" s="7"/>
      <c r="E12" s="16"/>
    </row>
    <row r="13" spans="1:5" ht="12.75">
      <c r="A13" s="15"/>
      <c r="B13" s="15"/>
      <c r="C13" s="16"/>
      <c r="D13" s="7"/>
      <c r="E13" s="16"/>
    </row>
    <row r="14" spans="1:5" ht="12.75">
      <c r="A14" s="8" t="s">
        <v>121</v>
      </c>
      <c r="B14" s="8" t="s">
        <v>123</v>
      </c>
      <c r="C14" s="16"/>
      <c r="D14" s="7"/>
      <c r="E14" s="16"/>
    </row>
    <row r="15" spans="1:5" ht="12.75">
      <c r="A15" s="8" t="s">
        <v>110</v>
      </c>
      <c r="B15" s="8" t="s">
        <v>57</v>
      </c>
      <c r="C15" s="16"/>
      <c r="D15" s="7"/>
      <c r="E15" s="16"/>
    </row>
    <row r="16" spans="1:5" ht="12.75">
      <c r="A16" s="8" t="s">
        <v>124</v>
      </c>
      <c r="B16" s="8" t="s">
        <v>129</v>
      </c>
      <c r="C16" s="16"/>
      <c r="D16" s="7"/>
      <c r="E16" s="16"/>
    </row>
    <row r="17" spans="1:5" ht="12.75">
      <c r="A17" s="8" t="s">
        <v>100</v>
      </c>
      <c r="B17" s="8" t="s">
        <v>96</v>
      </c>
      <c r="C17" s="16"/>
      <c r="D17" s="7"/>
      <c r="E17" s="16"/>
    </row>
    <row r="18" spans="1:5" ht="12.75">
      <c r="A18" s="8" t="s">
        <v>109</v>
      </c>
      <c r="B18" s="8" t="s">
        <v>57</v>
      </c>
      <c r="C18" s="16"/>
      <c r="D18" s="7"/>
      <c r="E18" s="16"/>
    </row>
    <row r="19" spans="1:5" ht="12.75">
      <c r="A19" s="8"/>
      <c r="B19" s="8"/>
      <c r="C19" s="16"/>
      <c r="D19" s="7"/>
      <c r="E19" s="16"/>
    </row>
    <row r="20" spans="1:5" ht="12.75">
      <c r="A20" s="15" t="s">
        <v>87</v>
      </c>
      <c r="B20" s="15" t="s">
        <v>84</v>
      </c>
      <c r="C20" s="16"/>
      <c r="D20" s="7"/>
      <c r="E20" s="16"/>
    </row>
    <row r="21" spans="1:5" ht="12.75">
      <c r="A21" s="8" t="s">
        <v>111</v>
      </c>
      <c r="B21" s="8" t="s">
        <v>57</v>
      </c>
      <c r="C21" s="16"/>
      <c r="D21" s="7"/>
      <c r="E21" s="16"/>
    </row>
    <row r="22" spans="1:5" ht="12.75">
      <c r="A22" s="15" t="s">
        <v>85</v>
      </c>
      <c r="B22" s="15" t="s">
        <v>84</v>
      </c>
      <c r="C22" s="16"/>
      <c r="D22" s="7"/>
      <c r="E22" s="16"/>
    </row>
    <row r="23" spans="1:5" ht="12.75">
      <c r="A23" s="15" t="s">
        <v>97</v>
      </c>
      <c r="B23" s="15" t="s">
        <v>96</v>
      </c>
      <c r="C23" s="16"/>
      <c r="D23" s="7"/>
      <c r="E23" s="16"/>
    </row>
    <row r="24" spans="1:5" ht="12.75">
      <c r="A24" s="8" t="s">
        <v>118</v>
      </c>
      <c r="B24" s="8" t="s">
        <v>123</v>
      </c>
      <c r="C24" s="16"/>
      <c r="D24" s="7"/>
      <c r="E24" s="16"/>
    </row>
    <row r="25" spans="1:5" ht="12.75">
      <c r="A25" s="8"/>
      <c r="B25" s="8"/>
      <c r="C25" s="16"/>
      <c r="D25" s="7"/>
      <c r="E25" s="16"/>
    </row>
    <row r="26" spans="1:5" ht="12.75">
      <c r="A26" s="15" t="s">
        <v>95</v>
      </c>
      <c r="B26" s="15" t="s">
        <v>96</v>
      </c>
      <c r="C26" s="16"/>
      <c r="D26" s="7"/>
      <c r="E26" s="16"/>
    </row>
    <row r="27" spans="1:5" ht="12.75">
      <c r="A27" s="8" t="s">
        <v>117</v>
      </c>
      <c r="B27" s="8" t="s">
        <v>113</v>
      </c>
      <c r="C27" s="16"/>
      <c r="D27" s="7"/>
      <c r="E27" s="16"/>
    </row>
    <row r="28" spans="1:5" ht="12.75">
      <c r="A28" s="8" t="s">
        <v>136</v>
      </c>
      <c r="B28" s="8" t="s">
        <v>137</v>
      </c>
      <c r="C28" s="16"/>
      <c r="D28" s="7"/>
      <c r="E28" s="16"/>
    </row>
    <row r="29" spans="1:5" ht="12.75">
      <c r="A29" s="8" t="s">
        <v>112</v>
      </c>
      <c r="B29" s="8" t="s">
        <v>113</v>
      </c>
      <c r="C29" s="16"/>
      <c r="D29" s="7"/>
      <c r="E29" s="16"/>
    </row>
    <row r="30" spans="1:5" ht="12.75">
      <c r="A30" s="8" t="s">
        <v>141</v>
      </c>
      <c r="B30" s="8" t="s">
        <v>137</v>
      </c>
      <c r="C30" s="16"/>
      <c r="D30" s="7"/>
      <c r="E30" s="16"/>
    </row>
    <row r="31" spans="1:5" ht="12.75">
      <c r="A31" s="8"/>
      <c r="B31" s="8"/>
      <c r="C31" s="16"/>
      <c r="D31" s="7"/>
      <c r="E31" s="16"/>
    </row>
    <row r="32" spans="1:5" ht="12.75">
      <c r="A32" s="15" t="s">
        <v>67</v>
      </c>
      <c r="B32" s="15" t="s">
        <v>66</v>
      </c>
      <c r="C32" s="16"/>
      <c r="D32" s="7"/>
      <c r="E32" s="16"/>
    </row>
    <row r="33" spans="1:5" ht="12.75">
      <c r="A33" s="15" t="s">
        <v>69</v>
      </c>
      <c r="B33" s="15" t="s">
        <v>66</v>
      </c>
      <c r="C33" s="16"/>
      <c r="D33" s="7"/>
      <c r="E33" s="16"/>
    </row>
    <row r="34" spans="1:5" ht="12.75">
      <c r="A34" s="8" t="s">
        <v>120</v>
      </c>
      <c r="B34" s="8" t="s">
        <v>123</v>
      </c>
      <c r="C34" s="16"/>
      <c r="D34" s="7"/>
      <c r="E34" s="16"/>
    </row>
    <row r="35" spans="1:5" ht="12.75">
      <c r="A35" s="8" t="s">
        <v>127</v>
      </c>
      <c r="B35" s="8" t="s">
        <v>129</v>
      </c>
      <c r="C35" s="16"/>
      <c r="D35" s="7"/>
      <c r="E35" s="16"/>
    </row>
    <row r="36" spans="1:5" ht="12.75">
      <c r="A36" s="8" t="s">
        <v>132</v>
      </c>
      <c r="B36" s="8" t="s">
        <v>135</v>
      </c>
      <c r="C36" s="16"/>
      <c r="D36" s="7"/>
      <c r="E36" s="16"/>
    </row>
    <row r="37" spans="1:5" ht="12.75">
      <c r="A37" s="8"/>
      <c r="B37" s="8"/>
      <c r="C37" s="16"/>
      <c r="D37" s="7"/>
      <c r="E37" s="16"/>
    </row>
    <row r="38" spans="1:5" ht="15.75" customHeight="1">
      <c r="A38" s="8" t="s">
        <v>134</v>
      </c>
      <c r="B38" s="8" t="s">
        <v>135</v>
      </c>
      <c r="C38" s="16"/>
      <c r="D38" s="7"/>
      <c r="E38" s="16"/>
    </row>
    <row r="39" spans="1:5" ht="12.75">
      <c r="A39" s="15" t="s">
        <v>102</v>
      </c>
      <c r="B39" s="15" t="s">
        <v>106</v>
      </c>
      <c r="C39" s="16"/>
      <c r="D39" s="7"/>
      <c r="E39" s="16"/>
    </row>
    <row r="40" spans="1:5" ht="12.75">
      <c r="A40" s="8" t="s">
        <v>107</v>
      </c>
      <c r="B40" s="8" t="s">
        <v>57</v>
      </c>
      <c r="C40" s="16"/>
      <c r="D40" s="7"/>
      <c r="E40" s="16"/>
    </row>
    <row r="41" spans="1:5" ht="12.75">
      <c r="A41" s="8" t="s">
        <v>125</v>
      </c>
      <c r="B41" s="8" t="s">
        <v>129</v>
      </c>
      <c r="C41" s="16"/>
      <c r="D41" s="7"/>
      <c r="E41" s="16"/>
    </row>
    <row r="42" spans="1:5" ht="12.75">
      <c r="A42" s="8" t="s">
        <v>114</v>
      </c>
      <c r="B42" s="8" t="s">
        <v>113</v>
      </c>
      <c r="C42" s="16"/>
      <c r="D42" s="7"/>
      <c r="E42" s="16"/>
    </row>
    <row r="43" spans="1:5" ht="12.75">
      <c r="A43" s="8"/>
      <c r="B43" s="8"/>
      <c r="C43" s="16"/>
      <c r="D43" s="7"/>
      <c r="E43" s="16"/>
    </row>
    <row r="44" spans="1:5" ht="12.75">
      <c r="A44" s="8" t="s">
        <v>139</v>
      </c>
      <c r="B44" s="8" t="s">
        <v>137</v>
      </c>
      <c r="C44" s="16"/>
      <c r="D44" s="7"/>
      <c r="E44" s="16"/>
    </row>
    <row r="45" spans="1:5" ht="12.75">
      <c r="A45" s="15" t="s">
        <v>103</v>
      </c>
      <c r="B45" s="15" t="s">
        <v>106</v>
      </c>
      <c r="C45" s="16"/>
      <c r="D45" s="8"/>
      <c r="E45" s="8"/>
    </row>
    <row r="46" spans="1:5" ht="12.75">
      <c r="A46" s="8" t="s">
        <v>122</v>
      </c>
      <c r="B46" s="8" t="s">
        <v>123</v>
      </c>
      <c r="C46" s="16"/>
      <c r="D46" s="8"/>
      <c r="E46" s="8"/>
    </row>
    <row r="47" spans="1:5" ht="12.75">
      <c r="A47" s="8" t="s">
        <v>133</v>
      </c>
      <c r="B47" s="8" t="s">
        <v>135</v>
      </c>
      <c r="C47" s="16"/>
      <c r="D47" s="8"/>
      <c r="E47" s="8"/>
    </row>
    <row r="48" spans="1:5" ht="12.75">
      <c r="A48" s="8" t="s">
        <v>119</v>
      </c>
      <c r="B48" s="8" t="s">
        <v>123</v>
      </c>
      <c r="C48" s="16"/>
      <c r="D48" s="8"/>
      <c r="E48" s="8"/>
    </row>
    <row r="49" spans="1:5" ht="12.75">
      <c r="A49" s="8"/>
      <c r="B49" s="8"/>
      <c r="C49" s="16"/>
      <c r="D49" s="8"/>
      <c r="E49" s="8"/>
    </row>
    <row r="50" spans="1:5" ht="12.75">
      <c r="A50" s="8" t="s">
        <v>140</v>
      </c>
      <c r="B50" s="8" t="s">
        <v>137</v>
      </c>
      <c r="C50" s="16"/>
      <c r="D50" s="8"/>
      <c r="E50" s="8"/>
    </row>
    <row r="51" spans="1:5" ht="12.75">
      <c r="A51" s="15" t="s">
        <v>98</v>
      </c>
      <c r="B51" s="15" t="s">
        <v>96</v>
      </c>
      <c r="C51" s="16"/>
      <c r="D51" s="8"/>
      <c r="E51" s="8"/>
    </row>
    <row r="52" spans="1:5" ht="12.75">
      <c r="A52" s="15" t="s">
        <v>91</v>
      </c>
      <c r="B52" s="15" t="s">
        <v>90</v>
      </c>
      <c r="C52" s="16"/>
      <c r="D52" s="8"/>
      <c r="E52" s="8"/>
    </row>
    <row r="53" spans="1:5" ht="12.75">
      <c r="A53" s="15" t="s">
        <v>77</v>
      </c>
      <c r="B53" s="15" t="s">
        <v>74</v>
      </c>
      <c r="C53" s="16"/>
      <c r="D53" s="8"/>
      <c r="E53" s="8"/>
    </row>
    <row r="54" spans="1:5" ht="12.75">
      <c r="A54" s="15" t="s">
        <v>86</v>
      </c>
      <c r="B54" s="15" t="s">
        <v>84</v>
      </c>
      <c r="C54" s="16"/>
      <c r="D54" s="8"/>
      <c r="E54" s="8"/>
    </row>
    <row r="55" spans="1:5" ht="12.75">
      <c r="A55" s="15"/>
      <c r="B55" s="15"/>
      <c r="C55" s="16"/>
      <c r="D55" s="8"/>
      <c r="E55" s="8"/>
    </row>
    <row r="56" spans="1:5" ht="12.75">
      <c r="A56" s="8" t="s">
        <v>115</v>
      </c>
      <c r="B56" s="8" t="s">
        <v>113</v>
      </c>
      <c r="C56" s="16"/>
      <c r="D56" s="8"/>
      <c r="E56" s="8"/>
    </row>
    <row r="57" spans="1:5" ht="12.75">
      <c r="A57" s="15" t="s">
        <v>70</v>
      </c>
      <c r="B57" s="15" t="s">
        <v>66</v>
      </c>
      <c r="C57" s="16"/>
      <c r="D57" s="8"/>
      <c r="E57" s="8"/>
    </row>
    <row r="58" spans="1:5" ht="12.75">
      <c r="A58" s="15" t="s">
        <v>82</v>
      </c>
      <c r="B58" s="15" t="s">
        <v>79</v>
      </c>
      <c r="C58" s="16"/>
      <c r="D58" s="8"/>
      <c r="E58" s="8"/>
    </row>
    <row r="59" spans="1:5" ht="12.75">
      <c r="A59" s="15" t="s">
        <v>76</v>
      </c>
      <c r="B59" s="15" t="s">
        <v>74</v>
      </c>
      <c r="C59" s="16"/>
      <c r="D59" s="8"/>
      <c r="E59" s="8"/>
    </row>
    <row r="60" spans="1:5" ht="12.75">
      <c r="A60" s="15" t="s">
        <v>89</v>
      </c>
      <c r="B60" s="15" t="s">
        <v>90</v>
      </c>
      <c r="C60" s="16"/>
      <c r="D60" s="8"/>
      <c r="E60" s="8"/>
    </row>
    <row r="61" spans="1:5" ht="12.75">
      <c r="A61" s="15"/>
      <c r="B61" s="15"/>
      <c r="C61" s="16"/>
      <c r="D61" s="8"/>
      <c r="E61" s="8"/>
    </row>
    <row r="62" spans="1:5" ht="12.75">
      <c r="A62" s="15" t="s">
        <v>94</v>
      </c>
      <c r="B62" s="15" t="s">
        <v>90</v>
      </c>
      <c r="C62" s="16"/>
      <c r="D62" s="8"/>
      <c r="E62" s="8"/>
    </row>
    <row r="63" spans="1:5" ht="12.75">
      <c r="A63" s="15" t="s">
        <v>75</v>
      </c>
      <c r="B63" s="15" t="s">
        <v>74</v>
      </c>
      <c r="C63" s="16"/>
      <c r="D63" s="8"/>
      <c r="E63" s="8"/>
    </row>
    <row r="64" spans="1:5" ht="12.75">
      <c r="A64" s="15" t="s">
        <v>92</v>
      </c>
      <c r="B64" s="15" t="s">
        <v>90</v>
      </c>
      <c r="C64" s="16"/>
      <c r="D64" s="8"/>
      <c r="E64" s="8"/>
    </row>
    <row r="65" spans="1:5" ht="12.75">
      <c r="A65" s="15" t="s">
        <v>88</v>
      </c>
      <c r="B65" s="15" t="s">
        <v>84</v>
      </c>
      <c r="C65" s="16"/>
      <c r="D65" s="8"/>
      <c r="E65" s="8"/>
    </row>
    <row r="66" spans="1:5" ht="12.75">
      <c r="A66" s="15" t="s">
        <v>105</v>
      </c>
      <c r="B66" s="15" t="s">
        <v>106</v>
      </c>
      <c r="C66" s="16"/>
      <c r="D66" s="8"/>
      <c r="E66" s="8"/>
    </row>
    <row r="67" spans="1:5" ht="12.75">
      <c r="A67" s="15"/>
      <c r="B67" s="15"/>
      <c r="C67" s="16"/>
      <c r="D67" s="8"/>
      <c r="E67" s="8"/>
    </row>
    <row r="68" spans="1:5" ht="12.75">
      <c r="A68" s="15" t="s">
        <v>81</v>
      </c>
      <c r="B68" s="15" t="s">
        <v>79</v>
      </c>
      <c r="C68" s="16"/>
      <c r="D68" s="8"/>
      <c r="E68" s="8"/>
    </row>
    <row r="69" spans="1:5" ht="12.75">
      <c r="A69" s="15" t="s">
        <v>83</v>
      </c>
      <c r="B69" s="15" t="s">
        <v>84</v>
      </c>
      <c r="C69" s="16"/>
      <c r="D69" s="8"/>
      <c r="E69" s="8"/>
    </row>
    <row r="70" spans="1:5" ht="12.75">
      <c r="A70" s="15" t="s">
        <v>73</v>
      </c>
      <c r="B70" s="15" t="s">
        <v>74</v>
      </c>
      <c r="C70" s="16"/>
      <c r="D70" s="8"/>
      <c r="E70" s="8"/>
    </row>
    <row r="71" spans="1:5" ht="12.75">
      <c r="A71" s="8" t="s">
        <v>126</v>
      </c>
      <c r="B71" s="8" t="s">
        <v>129</v>
      </c>
      <c r="C71" s="16"/>
      <c r="D71" s="8"/>
      <c r="E71" s="8"/>
    </row>
    <row r="72" spans="1:5" ht="12.75">
      <c r="A72" s="8" t="s">
        <v>108</v>
      </c>
      <c r="B72" s="8" t="s">
        <v>57</v>
      </c>
      <c r="C72" s="16"/>
      <c r="D72" s="8"/>
      <c r="E72" s="8"/>
    </row>
    <row r="73" spans="1:5" ht="12.75">
      <c r="A73" s="8"/>
      <c r="B73" s="8"/>
      <c r="C73" s="16"/>
      <c r="D73" s="8"/>
      <c r="E73" s="8"/>
    </row>
    <row r="74" spans="1:5" ht="13.5" customHeight="1">
      <c r="A74" s="8" t="s">
        <v>138</v>
      </c>
      <c r="B74" s="8" t="s">
        <v>137</v>
      </c>
      <c r="C74" s="16"/>
      <c r="D74" s="8"/>
      <c r="E74" s="8"/>
    </row>
    <row r="75" spans="1:5" ht="12.75">
      <c r="A75" s="15" t="s">
        <v>68</v>
      </c>
      <c r="B75" s="15" t="s">
        <v>66</v>
      </c>
      <c r="C75" s="16"/>
      <c r="D75" s="8"/>
      <c r="E75" s="8"/>
    </row>
    <row r="76" spans="1:5" ht="12.75">
      <c r="A76" s="8" t="s">
        <v>99</v>
      </c>
      <c r="B76" s="8" t="s">
        <v>96</v>
      </c>
      <c r="C76" s="16"/>
      <c r="D76" s="8"/>
      <c r="E76" s="8"/>
    </row>
    <row r="77" spans="1:5" ht="12.75">
      <c r="A77" s="8" t="s">
        <v>130</v>
      </c>
      <c r="B77" s="8" t="s">
        <v>135</v>
      </c>
      <c r="C77" s="16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A4" sqref="A4:B29"/>
    </sheetView>
  </sheetViews>
  <sheetFormatPr defaultColWidth="9.00390625" defaultRowHeight="12.75"/>
  <cols>
    <col min="1" max="1" width="28.875" style="28" customWidth="1"/>
    <col min="2" max="2" width="26.375" style="28" customWidth="1"/>
    <col min="3" max="3" width="8.875" style="28" customWidth="1"/>
    <col min="4" max="4" width="8.00390625" style="28" customWidth="1"/>
    <col min="5" max="16384" width="9.125" style="28" customWidth="1"/>
  </cols>
  <sheetData>
    <row r="1" ht="15.75">
      <c r="A1" s="27" t="s">
        <v>61</v>
      </c>
    </row>
    <row r="3" spans="1:6" ht="15.75">
      <c r="A3" s="24" t="s">
        <v>0</v>
      </c>
      <c r="B3" s="24" t="s">
        <v>1</v>
      </c>
      <c r="C3" s="24" t="s">
        <v>2</v>
      </c>
      <c r="D3" s="24" t="s">
        <v>2</v>
      </c>
      <c r="E3" s="24" t="s">
        <v>2</v>
      </c>
      <c r="F3" s="24" t="s">
        <v>2</v>
      </c>
    </row>
    <row r="4" spans="1:6" ht="15">
      <c r="A4" s="25" t="s">
        <v>68</v>
      </c>
      <c r="B4" s="25" t="s">
        <v>66</v>
      </c>
      <c r="C4" s="36"/>
      <c r="D4" s="29"/>
      <c r="E4" s="29"/>
      <c r="F4" s="29"/>
    </row>
    <row r="5" spans="1:6" ht="15">
      <c r="A5" s="25" t="s">
        <v>67</v>
      </c>
      <c r="B5" s="25" t="s">
        <v>66</v>
      </c>
      <c r="C5" s="36"/>
      <c r="D5" s="29"/>
      <c r="E5" s="29"/>
      <c r="F5" s="29"/>
    </row>
    <row r="6" spans="1:6" ht="15">
      <c r="A6" s="25" t="s">
        <v>70</v>
      </c>
      <c r="B6" s="25" t="s">
        <v>66</v>
      </c>
      <c r="C6" s="36"/>
      <c r="D6" s="29"/>
      <c r="E6" s="29"/>
      <c r="F6" s="29"/>
    </row>
    <row r="7" spans="1:6" ht="15">
      <c r="A7" s="25" t="s">
        <v>73</v>
      </c>
      <c r="B7" s="25" t="s">
        <v>74</v>
      </c>
      <c r="C7" s="36"/>
      <c r="D7" s="29"/>
      <c r="E7" s="29"/>
      <c r="F7" s="29"/>
    </row>
    <row r="8" spans="1:6" ht="15">
      <c r="A8" s="25" t="s">
        <v>75</v>
      </c>
      <c r="B8" s="25" t="s">
        <v>74</v>
      </c>
      <c r="C8" s="36"/>
      <c r="D8" s="29"/>
      <c r="E8" s="29"/>
      <c r="F8" s="29"/>
    </row>
    <row r="9" spans="1:6" ht="15">
      <c r="A9" s="25" t="s">
        <v>80</v>
      </c>
      <c r="B9" s="25" t="s">
        <v>79</v>
      </c>
      <c r="C9" s="36"/>
      <c r="D9" s="29"/>
      <c r="E9" s="29"/>
      <c r="F9" s="29"/>
    </row>
    <row r="10" spans="1:6" ht="15">
      <c r="A10" s="25" t="s">
        <v>85</v>
      </c>
      <c r="B10" s="25" t="s">
        <v>84</v>
      </c>
      <c r="C10" s="36"/>
      <c r="D10" s="29"/>
      <c r="E10" s="29"/>
      <c r="F10" s="29"/>
    </row>
    <row r="11" spans="1:6" ht="15">
      <c r="A11" s="25" t="s">
        <v>86</v>
      </c>
      <c r="B11" s="25" t="s">
        <v>84</v>
      </c>
      <c r="C11" s="36"/>
      <c r="D11" s="29"/>
      <c r="E11" s="29"/>
      <c r="F11" s="29"/>
    </row>
    <row r="12" spans="1:6" ht="15">
      <c r="A12" s="25" t="s">
        <v>89</v>
      </c>
      <c r="B12" s="25" t="s">
        <v>90</v>
      </c>
      <c r="C12" s="36"/>
      <c r="D12" s="29"/>
      <c r="E12" s="29"/>
      <c r="F12" s="29"/>
    </row>
    <row r="13" spans="1:6" ht="15">
      <c r="A13" s="25" t="s">
        <v>92</v>
      </c>
      <c r="B13" s="25" t="s">
        <v>90</v>
      </c>
      <c r="C13" s="36"/>
      <c r="D13" s="29"/>
      <c r="E13" s="29"/>
      <c r="F13" s="29"/>
    </row>
    <row r="14" spans="1:6" ht="15">
      <c r="A14" s="25" t="s">
        <v>94</v>
      </c>
      <c r="B14" s="25" t="s">
        <v>90</v>
      </c>
      <c r="C14" s="36"/>
      <c r="D14" s="29"/>
      <c r="E14" s="29"/>
      <c r="F14" s="29"/>
    </row>
    <row r="15" spans="1:6" ht="15">
      <c r="A15" s="25" t="s">
        <v>102</v>
      </c>
      <c r="B15" s="25" t="s">
        <v>106</v>
      </c>
      <c r="C15" s="36"/>
      <c r="D15" s="29"/>
      <c r="E15" s="29"/>
      <c r="F15" s="29"/>
    </row>
    <row r="16" spans="1:6" ht="15">
      <c r="A16" s="25" t="s">
        <v>104</v>
      </c>
      <c r="B16" s="25" t="s">
        <v>106</v>
      </c>
      <c r="C16" s="36"/>
      <c r="D16" s="29"/>
      <c r="E16" s="29"/>
      <c r="F16" s="29"/>
    </row>
    <row r="17" spans="1:6" ht="15">
      <c r="A17" s="25" t="s">
        <v>95</v>
      </c>
      <c r="B17" s="25" t="s">
        <v>96</v>
      </c>
      <c r="C17" s="36"/>
      <c r="D17" s="29"/>
      <c r="E17" s="29"/>
      <c r="F17" s="29"/>
    </row>
    <row r="18" spans="1:6" ht="15">
      <c r="A18" s="25" t="s">
        <v>97</v>
      </c>
      <c r="B18" s="25" t="s">
        <v>96</v>
      </c>
      <c r="C18" s="36"/>
      <c r="D18" s="29"/>
      <c r="E18" s="29"/>
      <c r="F18" s="29"/>
    </row>
    <row r="19" spans="1:6" ht="15">
      <c r="A19" s="25" t="s">
        <v>107</v>
      </c>
      <c r="B19" s="25" t="s">
        <v>57</v>
      </c>
      <c r="C19" s="36"/>
      <c r="D19" s="29"/>
      <c r="E19" s="29"/>
      <c r="F19" s="29"/>
    </row>
    <row r="20" spans="1:6" ht="15">
      <c r="A20" s="25" t="s">
        <v>109</v>
      </c>
      <c r="B20" s="25" t="s">
        <v>57</v>
      </c>
      <c r="C20" s="36"/>
      <c r="D20" s="25"/>
      <c r="E20" s="25"/>
      <c r="F20" s="25"/>
    </row>
    <row r="21" spans="1:6" ht="15">
      <c r="A21" s="25" t="s">
        <v>115</v>
      </c>
      <c r="B21" s="25" t="s">
        <v>113</v>
      </c>
      <c r="C21" s="36"/>
      <c r="D21" s="25"/>
      <c r="E21" s="25"/>
      <c r="F21" s="25"/>
    </row>
    <row r="22" spans="1:6" ht="15">
      <c r="A22" s="25" t="s">
        <v>116</v>
      </c>
      <c r="B22" s="25" t="s">
        <v>113</v>
      </c>
      <c r="C22" s="36"/>
      <c r="D22" s="25"/>
      <c r="E22" s="25"/>
      <c r="F22" s="25"/>
    </row>
    <row r="23" spans="1:6" ht="15">
      <c r="A23" s="25" t="s">
        <v>122</v>
      </c>
      <c r="B23" s="25" t="s">
        <v>123</v>
      </c>
      <c r="C23" s="36"/>
      <c r="D23" s="25"/>
      <c r="E23" s="25"/>
      <c r="F23" s="25"/>
    </row>
    <row r="24" spans="1:6" ht="15">
      <c r="A24" s="25" t="s">
        <v>124</v>
      </c>
      <c r="B24" s="25" t="s">
        <v>129</v>
      </c>
      <c r="C24" s="36"/>
      <c r="D24" s="25"/>
      <c r="E24" s="25"/>
      <c r="F24" s="25"/>
    </row>
    <row r="25" spans="1:6" ht="15">
      <c r="A25" s="25" t="s">
        <v>125</v>
      </c>
      <c r="B25" s="25" t="s">
        <v>129</v>
      </c>
      <c r="C25" s="36"/>
      <c r="D25" s="25"/>
      <c r="E25" s="25"/>
      <c r="F25" s="25"/>
    </row>
    <row r="26" spans="1:6" ht="15">
      <c r="A26" s="25" t="s">
        <v>130</v>
      </c>
      <c r="B26" s="25" t="s">
        <v>135</v>
      </c>
      <c r="C26" s="36"/>
      <c r="D26" s="25"/>
      <c r="E26" s="25"/>
      <c r="F26" s="25"/>
    </row>
    <row r="27" spans="1:6" ht="15">
      <c r="A27" s="25" t="s">
        <v>131</v>
      </c>
      <c r="B27" s="25" t="s">
        <v>135</v>
      </c>
      <c r="C27" s="36"/>
      <c r="D27" s="25"/>
      <c r="E27" s="25"/>
      <c r="F27" s="25"/>
    </row>
    <row r="28" spans="1:6" ht="15">
      <c r="A28" s="25" t="s">
        <v>139</v>
      </c>
      <c r="B28" s="25" t="s">
        <v>137</v>
      </c>
      <c r="C28" s="36"/>
      <c r="D28" s="25"/>
      <c r="E28" s="25"/>
      <c r="F28" s="25"/>
    </row>
    <row r="29" spans="1:6" ht="15">
      <c r="A29" s="25" t="s">
        <v>140</v>
      </c>
      <c r="B29" s="25" t="s">
        <v>137</v>
      </c>
      <c r="C29" s="36"/>
      <c r="D29" s="25"/>
      <c r="E29" s="25"/>
      <c r="F29" s="25"/>
    </row>
    <row r="30" spans="1:6" ht="15">
      <c r="A30" s="25"/>
      <c r="B30" s="25"/>
      <c r="C30" s="36"/>
      <c r="D30" s="25"/>
      <c r="E30" s="25"/>
      <c r="F30" s="25"/>
    </row>
    <row r="31" spans="1:6" ht="15">
      <c r="A31" s="25"/>
      <c r="B31" s="25"/>
      <c r="C31" s="36"/>
      <c r="D31" s="25"/>
      <c r="E31" s="25"/>
      <c r="F31" s="25"/>
    </row>
    <row r="32" spans="1:6" ht="15">
      <c r="A32" s="25"/>
      <c r="B32" s="25"/>
      <c r="C32" s="36"/>
      <c r="D32" s="25"/>
      <c r="E32" s="25"/>
      <c r="F32" s="25"/>
    </row>
    <row r="33" ht="15">
      <c r="C33" s="37"/>
    </row>
    <row r="34" ht="15">
      <c r="C34" s="37"/>
    </row>
    <row r="35" ht="15">
      <c r="C35" s="37"/>
    </row>
    <row r="36" ht="15">
      <c r="C36" s="37"/>
    </row>
    <row r="37" ht="15">
      <c r="C37" s="37"/>
    </row>
    <row r="38" ht="15">
      <c r="C38" s="37"/>
    </row>
    <row r="39" ht="15">
      <c r="C39" s="37"/>
    </row>
    <row r="40" ht="15">
      <c r="C40" s="37"/>
    </row>
    <row r="41" ht="15">
      <c r="C41" s="37"/>
    </row>
    <row r="42" ht="15">
      <c r="C42" s="37"/>
    </row>
    <row r="43" ht="15">
      <c r="C43" s="37"/>
    </row>
    <row r="44" ht="15">
      <c r="C44" s="37"/>
    </row>
    <row r="45" ht="15">
      <c r="C45" s="37"/>
    </row>
    <row r="46" ht="15">
      <c r="C46" s="37"/>
    </row>
    <row r="47" ht="15">
      <c r="C47" s="37"/>
    </row>
    <row r="48" ht="15">
      <c r="C48" s="37"/>
    </row>
    <row r="49" ht="15">
      <c r="C49" s="37"/>
    </row>
    <row r="50" ht="15">
      <c r="C50" s="37"/>
    </row>
    <row r="51" ht="15">
      <c r="C51" s="37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9" sqref="C9"/>
    </sheetView>
  </sheetViews>
  <sheetFormatPr defaultColWidth="9.00390625" defaultRowHeight="12.75"/>
  <cols>
    <col min="1" max="2" width="21.125" style="14" customWidth="1"/>
    <col min="3" max="6" width="5.75390625" style="14" customWidth="1"/>
    <col min="7" max="16384" width="9.125" style="14" customWidth="1"/>
  </cols>
  <sheetData>
    <row r="1" ht="12.75">
      <c r="A1" s="26"/>
    </row>
    <row r="2" spans="1:6" ht="12.75">
      <c r="A2" s="23" t="s">
        <v>0</v>
      </c>
      <c r="B2" s="23" t="s">
        <v>1</v>
      </c>
      <c r="C2" s="23" t="s">
        <v>6</v>
      </c>
      <c r="D2" s="23" t="s">
        <v>3</v>
      </c>
      <c r="E2" s="23" t="s">
        <v>7</v>
      </c>
      <c r="F2" s="23" t="s">
        <v>3</v>
      </c>
    </row>
    <row r="3" spans="1:6" ht="12.75">
      <c r="A3" s="15" t="s">
        <v>14</v>
      </c>
      <c r="B3" s="15" t="s">
        <v>12</v>
      </c>
      <c r="C3" s="7">
        <v>154</v>
      </c>
      <c r="D3" s="7">
        <f aca="true" t="shared" si="0" ref="D3:D56">IF(C3&lt;75,,IF(C3&lt;75,,SUM(1.84523*(POWER((C3-75),1.348)))))</f>
        <v>666.8863463338234</v>
      </c>
      <c r="E3" s="15">
        <v>0</v>
      </c>
      <c r="F3" s="7">
        <f aca="true" t="shared" si="1" ref="F3:F56">IF(E3&lt;210,,IF(E3&lt;210,,SUM(0.188807*(POWER((E3-210),1.41)))))</f>
        <v>0</v>
      </c>
    </row>
    <row r="4" spans="1:6" ht="12.75">
      <c r="A4" s="15" t="s">
        <v>15</v>
      </c>
      <c r="B4" s="15" t="s">
        <v>12</v>
      </c>
      <c r="C4" s="7">
        <v>151</v>
      </c>
      <c r="D4" s="7">
        <f t="shared" si="0"/>
        <v>632.9759790751157</v>
      </c>
      <c r="E4" s="15">
        <v>0</v>
      </c>
      <c r="F4" s="7">
        <f t="shared" si="1"/>
        <v>0</v>
      </c>
    </row>
    <row r="5" spans="1:6" ht="12.75">
      <c r="A5" s="15" t="s">
        <v>13</v>
      </c>
      <c r="B5" s="15" t="s">
        <v>12</v>
      </c>
      <c r="C5" s="7">
        <v>148</v>
      </c>
      <c r="D5" s="7">
        <f t="shared" si="0"/>
        <v>599.5283469305749</v>
      </c>
      <c r="E5" s="15">
        <v>0</v>
      </c>
      <c r="F5" s="7">
        <f t="shared" si="1"/>
        <v>0</v>
      </c>
    </row>
    <row r="6" spans="1:6" ht="12.75">
      <c r="A6" s="15" t="s">
        <v>11</v>
      </c>
      <c r="B6" s="15" t="s">
        <v>12</v>
      </c>
      <c r="C6" s="7">
        <v>0</v>
      </c>
      <c r="D6" s="7">
        <f>IF(C6&lt;75,,IF(C6&lt;75,,SUM(1.84523*(POWER((C6-75),1.348)))))</f>
        <v>0</v>
      </c>
      <c r="E6" s="15">
        <v>444</v>
      </c>
      <c r="F6" s="7">
        <f>IF(E6&lt;210,,IF(E6&lt;210,,SUM(0.188807*(POWER((E6-210),1.41)))))</f>
        <v>413.63040062343487</v>
      </c>
    </row>
    <row r="7" spans="1:6" ht="12.75">
      <c r="A7" s="15" t="s">
        <v>16</v>
      </c>
      <c r="B7" s="15" t="s">
        <v>12</v>
      </c>
      <c r="C7" s="7">
        <v>0</v>
      </c>
      <c r="D7" s="7">
        <f t="shared" si="0"/>
        <v>0</v>
      </c>
      <c r="E7" s="15">
        <v>361</v>
      </c>
      <c r="F7" s="7">
        <f t="shared" si="1"/>
        <v>223.03631823104988</v>
      </c>
    </row>
    <row r="8" spans="1:6" ht="12.75">
      <c r="A8" s="15"/>
      <c r="B8" s="15"/>
      <c r="C8" s="7"/>
      <c r="D8" s="7"/>
      <c r="E8" s="15"/>
      <c r="F8" s="7"/>
    </row>
    <row r="9" spans="1:6" ht="12.75">
      <c r="A9" s="15"/>
      <c r="B9" s="15"/>
      <c r="C9" s="7"/>
      <c r="D9" s="7"/>
      <c r="E9" s="15"/>
      <c r="F9" s="7"/>
    </row>
    <row r="10" spans="1:6" ht="12.75">
      <c r="A10" s="15" t="s">
        <v>17</v>
      </c>
      <c r="B10" s="15" t="s">
        <v>18</v>
      </c>
      <c r="C10" s="7">
        <v>148</v>
      </c>
      <c r="D10" s="7">
        <f t="shared" si="0"/>
        <v>599.5283469305749</v>
      </c>
      <c r="E10" s="15">
        <v>0</v>
      </c>
      <c r="F10" s="7">
        <f t="shared" si="1"/>
        <v>0</v>
      </c>
    </row>
    <row r="11" spans="1:6" ht="12.75">
      <c r="A11" s="15" t="s">
        <v>22</v>
      </c>
      <c r="B11" s="15" t="s">
        <v>18</v>
      </c>
      <c r="C11" s="7">
        <v>130</v>
      </c>
      <c r="D11" s="7">
        <f t="shared" si="0"/>
        <v>409.31665113934156</v>
      </c>
      <c r="E11" s="15">
        <v>0</v>
      </c>
      <c r="F11" s="7">
        <f t="shared" si="1"/>
        <v>0</v>
      </c>
    </row>
    <row r="12" spans="1:6" ht="12.75">
      <c r="A12" s="15" t="s">
        <v>21</v>
      </c>
      <c r="B12" s="15" t="s">
        <v>18</v>
      </c>
      <c r="C12" s="7">
        <v>0</v>
      </c>
      <c r="D12" s="7">
        <f t="shared" si="0"/>
        <v>0</v>
      </c>
      <c r="E12" s="15">
        <v>432</v>
      </c>
      <c r="F12" s="7">
        <f t="shared" si="1"/>
        <v>384.0394027889359</v>
      </c>
    </row>
    <row r="13" spans="1:6" ht="12.75">
      <c r="A13" s="15" t="s">
        <v>20</v>
      </c>
      <c r="B13" s="15" t="s">
        <v>18</v>
      </c>
      <c r="C13" s="7">
        <v>0</v>
      </c>
      <c r="D13" s="7">
        <f t="shared" si="0"/>
        <v>0</v>
      </c>
      <c r="E13" s="15">
        <v>420</v>
      </c>
      <c r="F13" s="7">
        <f t="shared" si="1"/>
        <v>355.09724041347454</v>
      </c>
    </row>
    <row r="14" spans="1:6" ht="12.75">
      <c r="A14" s="15" t="s">
        <v>19</v>
      </c>
      <c r="B14" s="15" t="s">
        <v>18</v>
      </c>
      <c r="C14" s="7">
        <v>0</v>
      </c>
      <c r="D14" s="7">
        <f t="shared" si="0"/>
        <v>0</v>
      </c>
      <c r="E14" s="15">
        <v>409</v>
      </c>
      <c r="F14" s="7">
        <f t="shared" si="1"/>
        <v>329.15535836230396</v>
      </c>
    </row>
    <row r="15" spans="1:6" ht="12.75">
      <c r="A15" s="15"/>
      <c r="B15" s="15"/>
      <c r="C15" s="7"/>
      <c r="D15" s="7"/>
      <c r="E15" s="15"/>
      <c r="F15" s="7"/>
    </row>
    <row r="16" spans="1:6" ht="12.75">
      <c r="A16" s="15"/>
      <c r="B16" s="15"/>
      <c r="C16" s="7"/>
      <c r="D16" s="7"/>
      <c r="E16" s="15"/>
      <c r="F16" s="7"/>
    </row>
    <row r="17" spans="1:6" ht="12.75">
      <c r="A17" s="15" t="s">
        <v>26</v>
      </c>
      <c r="B17" s="15" t="s">
        <v>23</v>
      </c>
      <c r="C17" s="7">
        <v>136</v>
      </c>
      <c r="D17" s="7">
        <f t="shared" si="0"/>
        <v>470.62514180921784</v>
      </c>
      <c r="E17" s="15">
        <v>0</v>
      </c>
      <c r="F17" s="7">
        <f t="shared" si="1"/>
        <v>0</v>
      </c>
    </row>
    <row r="18" spans="1:6" ht="12.75">
      <c r="A18" s="15" t="s">
        <v>27</v>
      </c>
      <c r="B18" s="15" t="s">
        <v>23</v>
      </c>
      <c r="C18" s="7">
        <v>0</v>
      </c>
      <c r="D18" s="7">
        <f t="shared" si="0"/>
        <v>0</v>
      </c>
      <c r="E18" s="15">
        <v>453</v>
      </c>
      <c r="F18" s="7">
        <f t="shared" si="1"/>
        <v>436.2374413750583</v>
      </c>
    </row>
    <row r="19" spans="1:6" ht="12.75">
      <c r="A19" s="15" t="s">
        <v>25</v>
      </c>
      <c r="B19" s="15" t="s">
        <v>23</v>
      </c>
      <c r="C19" s="7">
        <v>130</v>
      </c>
      <c r="D19" s="7">
        <f t="shared" si="0"/>
        <v>409.31665113934156</v>
      </c>
      <c r="E19" s="15">
        <v>0</v>
      </c>
      <c r="F19" s="7">
        <f t="shared" si="1"/>
        <v>0</v>
      </c>
    </row>
    <row r="20" spans="1:6" ht="12.75">
      <c r="A20" s="15" t="s">
        <v>58</v>
      </c>
      <c r="B20" s="15" t="s">
        <v>23</v>
      </c>
      <c r="C20" s="7">
        <v>124</v>
      </c>
      <c r="D20" s="7">
        <f t="shared" si="0"/>
        <v>350.2957132717418</v>
      </c>
      <c r="E20" s="15">
        <v>0</v>
      </c>
      <c r="F20" s="7">
        <f t="shared" si="1"/>
        <v>0</v>
      </c>
    </row>
    <row r="21" spans="1:6" ht="12.75">
      <c r="A21" s="15" t="s">
        <v>24</v>
      </c>
      <c r="B21" s="15" t="s">
        <v>23</v>
      </c>
      <c r="C21" s="7">
        <v>0</v>
      </c>
      <c r="D21" s="7">
        <f t="shared" si="0"/>
        <v>0</v>
      </c>
      <c r="E21" s="15">
        <v>320</v>
      </c>
      <c r="F21" s="7">
        <f t="shared" si="1"/>
        <v>142.68613616949048</v>
      </c>
    </row>
    <row r="22" spans="1:6" ht="12.75">
      <c r="A22" s="15"/>
      <c r="B22" s="15"/>
      <c r="C22" s="7"/>
      <c r="D22" s="7"/>
      <c r="E22" s="15"/>
      <c r="F22" s="7"/>
    </row>
    <row r="23" spans="1:6" ht="12.75">
      <c r="A23" s="15"/>
      <c r="B23" s="15"/>
      <c r="C23" s="7"/>
      <c r="D23" s="7"/>
      <c r="E23" s="15"/>
      <c r="F23" s="7"/>
    </row>
    <row r="24" spans="1:6" ht="12.75">
      <c r="A24" s="15" t="s">
        <v>28</v>
      </c>
      <c r="B24" s="15" t="s">
        <v>33</v>
      </c>
      <c r="C24" s="7">
        <v>145</v>
      </c>
      <c r="D24" s="7">
        <f t="shared" si="0"/>
        <v>566.5557671828684</v>
      </c>
      <c r="E24" s="15">
        <v>0</v>
      </c>
      <c r="F24" s="7">
        <f t="shared" si="1"/>
        <v>0</v>
      </c>
    </row>
    <row r="25" spans="1:6" ht="12.75">
      <c r="A25" s="15" t="s">
        <v>31</v>
      </c>
      <c r="B25" s="15" t="s">
        <v>33</v>
      </c>
      <c r="C25" s="7">
        <v>142</v>
      </c>
      <c r="D25" s="7">
        <f t="shared" si="0"/>
        <v>534.0714235105147</v>
      </c>
      <c r="E25" s="15">
        <v>0</v>
      </c>
      <c r="F25" s="7">
        <f t="shared" si="1"/>
        <v>0</v>
      </c>
    </row>
    <row r="26" spans="1:6" ht="12.75">
      <c r="A26" s="15" t="s">
        <v>32</v>
      </c>
      <c r="B26" s="15" t="s">
        <v>33</v>
      </c>
      <c r="C26" s="7">
        <v>142</v>
      </c>
      <c r="D26" s="7">
        <f t="shared" si="0"/>
        <v>534.0714235105147</v>
      </c>
      <c r="E26" s="15">
        <v>0</v>
      </c>
      <c r="F26" s="7">
        <f t="shared" si="1"/>
        <v>0</v>
      </c>
    </row>
    <row r="27" spans="1:6" ht="12.75">
      <c r="A27" s="15" t="s">
        <v>29</v>
      </c>
      <c r="B27" s="15" t="s">
        <v>33</v>
      </c>
      <c r="C27" s="7">
        <v>0</v>
      </c>
      <c r="D27" s="7">
        <f t="shared" si="0"/>
        <v>0</v>
      </c>
      <c r="E27" s="15">
        <v>457</v>
      </c>
      <c r="F27" s="7">
        <f t="shared" si="1"/>
        <v>446.39651536676115</v>
      </c>
    </row>
    <row r="28" spans="1:6" ht="12.75">
      <c r="A28" s="15" t="s">
        <v>30</v>
      </c>
      <c r="B28" s="15" t="s">
        <v>33</v>
      </c>
      <c r="C28" s="7">
        <v>0</v>
      </c>
      <c r="D28" s="7">
        <f t="shared" si="0"/>
        <v>0</v>
      </c>
      <c r="E28" s="15">
        <v>393</v>
      </c>
      <c r="F28" s="7">
        <f t="shared" si="1"/>
        <v>292.4651533765525</v>
      </c>
    </row>
    <row r="29" spans="1:6" ht="12.75">
      <c r="A29" s="15"/>
      <c r="B29" s="15"/>
      <c r="C29" s="7"/>
      <c r="D29" s="7"/>
      <c r="E29" s="15"/>
      <c r="F29" s="7"/>
    </row>
    <row r="30" spans="1:6" ht="12.75">
      <c r="A30" s="15"/>
      <c r="B30" s="15"/>
      <c r="C30" s="7"/>
      <c r="D30" s="7"/>
      <c r="E30" s="15"/>
      <c r="F30" s="7"/>
    </row>
    <row r="31" spans="1:6" ht="12.75">
      <c r="A31" s="15" t="s">
        <v>35</v>
      </c>
      <c r="B31" s="15" t="s">
        <v>34</v>
      </c>
      <c r="C31" s="7">
        <v>136</v>
      </c>
      <c r="D31" s="7">
        <f t="shared" si="0"/>
        <v>470.62514180921784</v>
      </c>
      <c r="E31" s="15">
        <v>0</v>
      </c>
      <c r="F31" s="7">
        <f t="shared" si="1"/>
        <v>0</v>
      </c>
    </row>
    <row r="32" spans="1:6" ht="12.75">
      <c r="A32" s="15" t="s">
        <v>38</v>
      </c>
      <c r="B32" s="15" t="s">
        <v>34</v>
      </c>
      <c r="C32" s="7">
        <v>0</v>
      </c>
      <c r="D32" s="7">
        <f t="shared" si="0"/>
        <v>0</v>
      </c>
      <c r="E32" s="15">
        <v>439</v>
      </c>
      <c r="F32" s="7">
        <f t="shared" si="1"/>
        <v>401.22327799309915</v>
      </c>
    </row>
    <row r="33" spans="1:6" ht="12.75">
      <c r="A33" s="15" t="s">
        <v>37</v>
      </c>
      <c r="B33" s="15" t="s">
        <v>34</v>
      </c>
      <c r="C33" s="7">
        <v>127</v>
      </c>
      <c r="D33" s="7">
        <f t="shared" si="0"/>
        <v>379.5098165705842</v>
      </c>
      <c r="E33" s="15">
        <v>0</v>
      </c>
      <c r="F33" s="7">
        <f t="shared" si="1"/>
        <v>0</v>
      </c>
    </row>
    <row r="34" spans="1:6" ht="12.75">
      <c r="A34" s="15" t="s">
        <v>39</v>
      </c>
      <c r="B34" s="15" t="s">
        <v>34</v>
      </c>
      <c r="C34" s="7">
        <v>0</v>
      </c>
      <c r="D34" s="7">
        <f t="shared" si="0"/>
        <v>0</v>
      </c>
      <c r="E34" s="15">
        <v>384</v>
      </c>
      <c r="F34" s="7">
        <f t="shared" si="1"/>
        <v>272.3908605695298</v>
      </c>
    </row>
    <row r="35" spans="1:6" ht="12.75">
      <c r="A35" s="15" t="s">
        <v>36</v>
      </c>
      <c r="B35" s="15" t="s">
        <v>34</v>
      </c>
      <c r="C35" s="7">
        <v>0</v>
      </c>
      <c r="D35" s="7">
        <f t="shared" si="0"/>
        <v>0</v>
      </c>
      <c r="E35" s="15">
        <v>0</v>
      </c>
      <c r="F35" s="7">
        <f t="shared" si="1"/>
        <v>0</v>
      </c>
    </row>
    <row r="36" spans="1:6" ht="12.75">
      <c r="A36" s="15"/>
      <c r="B36" s="15"/>
      <c r="C36" s="7"/>
      <c r="D36" s="7"/>
      <c r="E36" s="15"/>
      <c r="F36" s="7"/>
    </row>
    <row r="37" spans="1:6" ht="12.75">
      <c r="A37" s="15"/>
      <c r="B37" s="15"/>
      <c r="C37" s="7"/>
      <c r="D37" s="7"/>
      <c r="E37" s="15"/>
      <c r="F37" s="7"/>
    </row>
    <row r="38" spans="1:6" ht="12.75">
      <c r="A38" s="15" t="s">
        <v>42</v>
      </c>
      <c r="B38" s="15" t="s">
        <v>45</v>
      </c>
      <c r="C38" s="7">
        <v>139</v>
      </c>
      <c r="D38" s="7">
        <f t="shared" si="0"/>
        <v>502.08946821033805</v>
      </c>
      <c r="E38" s="15">
        <v>0</v>
      </c>
      <c r="F38" s="7">
        <f t="shared" si="1"/>
        <v>0</v>
      </c>
    </row>
    <row r="39" spans="1:6" ht="12.75">
      <c r="A39" s="15" t="s">
        <v>43</v>
      </c>
      <c r="B39" s="15" t="s">
        <v>45</v>
      </c>
      <c r="C39" s="7">
        <v>127</v>
      </c>
      <c r="D39" s="7">
        <f t="shared" si="0"/>
        <v>379.5098165705842</v>
      </c>
      <c r="E39" s="15">
        <v>0</v>
      </c>
      <c r="F39" s="7">
        <f t="shared" si="1"/>
        <v>0</v>
      </c>
    </row>
    <row r="40" spans="1:6" ht="12.75">
      <c r="A40" s="15" t="s">
        <v>40</v>
      </c>
      <c r="B40" s="15" t="s">
        <v>45</v>
      </c>
      <c r="C40" s="7">
        <v>121</v>
      </c>
      <c r="D40" s="7">
        <f t="shared" si="0"/>
        <v>321.69778001767975</v>
      </c>
      <c r="E40" s="15">
        <v>0</v>
      </c>
      <c r="F40" s="7">
        <f t="shared" si="1"/>
        <v>0</v>
      </c>
    </row>
    <row r="41" spans="1:6" ht="12.75">
      <c r="A41" s="15" t="s">
        <v>41</v>
      </c>
      <c r="B41" s="15" t="s">
        <v>45</v>
      </c>
      <c r="C41" s="7">
        <v>0</v>
      </c>
      <c r="D41" s="7">
        <f t="shared" si="0"/>
        <v>0</v>
      </c>
      <c r="E41" s="15">
        <v>397</v>
      </c>
      <c r="F41" s="7">
        <f t="shared" si="1"/>
        <v>301.51905055096483</v>
      </c>
    </row>
    <row r="42" spans="1:6" ht="12.75">
      <c r="A42" s="15" t="s">
        <v>44</v>
      </c>
      <c r="B42" s="15" t="s">
        <v>45</v>
      </c>
      <c r="C42" s="7">
        <v>0</v>
      </c>
      <c r="D42" s="7">
        <f t="shared" si="0"/>
        <v>0</v>
      </c>
      <c r="E42" s="15">
        <v>397</v>
      </c>
      <c r="F42" s="7">
        <f t="shared" si="1"/>
        <v>301.51905055096483</v>
      </c>
    </row>
    <row r="43" spans="1:6" ht="12.75">
      <c r="A43" s="15"/>
      <c r="B43" s="15"/>
      <c r="C43" s="7"/>
      <c r="D43" s="7"/>
      <c r="E43" s="15"/>
      <c r="F43" s="7"/>
    </row>
    <row r="44" spans="1:6" ht="12.75">
      <c r="A44" s="15"/>
      <c r="B44" s="15"/>
      <c r="C44" s="7"/>
      <c r="D44" s="7"/>
      <c r="E44" s="15"/>
      <c r="F44" s="7"/>
    </row>
    <row r="45" spans="1:6" ht="12.75">
      <c r="A45" s="15" t="s">
        <v>47</v>
      </c>
      <c r="B45" s="15" t="s">
        <v>46</v>
      </c>
      <c r="C45" s="7">
        <v>0</v>
      </c>
      <c r="D45" s="7">
        <f t="shared" si="0"/>
        <v>0</v>
      </c>
      <c r="E45" s="15">
        <v>492</v>
      </c>
      <c r="F45" s="7">
        <f t="shared" si="1"/>
        <v>538.1078583839585</v>
      </c>
    </row>
    <row r="46" spans="1:6" ht="12.75">
      <c r="A46" s="15" t="s">
        <v>50</v>
      </c>
      <c r="B46" s="15" t="s">
        <v>46</v>
      </c>
      <c r="C46" s="7">
        <v>130</v>
      </c>
      <c r="D46" s="7">
        <f t="shared" si="0"/>
        <v>409.31665113934156</v>
      </c>
      <c r="E46" s="15">
        <v>0</v>
      </c>
      <c r="F46" s="7">
        <f t="shared" si="1"/>
        <v>0</v>
      </c>
    </row>
    <row r="47" spans="1:6" ht="12.75">
      <c r="A47" s="15" t="s">
        <v>51</v>
      </c>
      <c r="B47" s="15" t="s">
        <v>46</v>
      </c>
      <c r="C47" s="7">
        <v>130</v>
      </c>
      <c r="D47" s="7">
        <f t="shared" si="0"/>
        <v>409.31665113934156</v>
      </c>
      <c r="E47" s="15">
        <v>0</v>
      </c>
      <c r="F47" s="7">
        <f t="shared" si="1"/>
        <v>0</v>
      </c>
    </row>
    <row r="48" spans="1:6" ht="12.75">
      <c r="A48" s="15" t="s">
        <v>49</v>
      </c>
      <c r="B48" s="15" t="s">
        <v>46</v>
      </c>
      <c r="C48" s="7">
        <v>0</v>
      </c>
      <c r="D48" s="7">
        <f t="shared" si="0"/>
        <v>0</v>
      </c>
      <c r="E48" s="15">
        <v>433</v>
      </c>
      <c r="F48" s="7">
        <f t="shared" si="1"/>
        <v>386.48082236297364</v>
      </c>
    </row>
    <row r="49" spans="1:6" ht="12.75">
      <c r="A49" s="15" t="s">
        <v>48</v>
      </c>
      <c r="B49" s="15" t="s">
        <v>46</v>
      </c>
      <c r="C49" s="7">
        <v>0</v>
      </c>
      <c r="D49" s="7">
        <f t="shared" si="0"/>
        <v>0</v>
      </c>
      <c r="E49" s="15">
        <v>349</v>
      </c>
      <c r="F49" s="7">
        <f t="shared" si="1"/>
        <v>198.4581597963821</v>
      </c>
    </row>
    <row r="50" spans="1:6" ht="12.75">
      <c r="A50" s="15"/>
      <c r="B50" s="15"/>
      <c r="C50" s="7"/>
      <c r="D50" s="7"/>
      <c r="E50" s="15"/>
      <c r="F50" s="7"/>
    </row>
    <row r="51" spans="1:6" ht="12.75">
      <c r="A51" s="15"/>
      <c r="B51" s="15"/>
      <c r="C51" s="7"/>
      <c r="D51" s="7"/>
      <c r="E51" s="15"/>
      <c r="F51" s="7"/>
    </row>
    <row r="52" spans="1:6" ht="12.75">
      <c r="A52" s="15" t="s">
        <v>52</v>
      </c>
      <c r="B52" s="15" t="s">
        <v>57</v>
      </c>
      <c r="C52" s="7">
        <v>142</v>
      </c>
      <c r="D52" s="7">
        <f t="shared" si="0"/>
        <v>534.0714235105147</v>
      </c>
      <c r="E52" s="15">
        <v>0</v>
      </c>
      <c r="F52" s="7">
        <f t="shared" si="1"/>
        <v>0</v>
      </c>
    </row>
    <row r="53" spans="1:6" ht="12.75">
      <c r="A53" s="15" t="s">
        <v>53</v>
      </c>
      <c r="B53" s="15" t="s">
        <v>57</v>
      </c>
      <c r="C53" s="7">
        <v>133</v>
      </c>
      <c r="D53" s="7">
        <f t="shared" si="0"/>
        <v>439.6949140192264</v>
      </c>
      <c r="E53" s="15">
        <v>0</v>
      </c>
      <c r="F53" s="7">
        <f t="shared" si="1"/>
        <v>0</v>
      </c>
    </row>
    <row r="54" spans="1:6" ht="12.75">
      <c r="A54" s="15" t="s">
        <v>55</v>
      </c>
      <c r="B54" s="15" t="s">
        <v>57</v>
      </c>
      <c r="C54" s="7">
        <v>0</v>
      </c>
      <c r="D54" s="7">
        <f t="shared" si="0"/>
        <v>0</v>
      </c>
      <c r="E54" s="15">
        <v>444</v>
      </c>
      <c r="F54" s="7">
        <f t="shared" si="1"/>
        <v>413.63040062343487</v>
      </c>
    </row>
    <row r="55" spans="1:6" ht="12.75">
      <c r="A55" s="15" t="s">
        <v>56</v>
      </c>
      <c r="B55" s="15" t="s">
        <v>57</v>
      </c>
      <c r="C55" s="7">
        <v>0</v>
      </c>
      <c r="D55" s="7">
        <f t="shared" si="0"/>
        <v>0</v>
      </c>
      <c r="E55" s="15">
        <v>425</v>
      </c>
      <c r="F55" s="7">
        <f t="shared" si="1"/>
        <v>367.0762785700219</v>
      </c>
    </row>
    <row r="56" spans="1:6" ht="12.75">
      <c r="A56" s="15" t="s">
        <v>54</v>
      </c>
      <c r="B56" s="15" t="s">
        <v>57</v>
      </c>
      <c r="C56" s="7">
        <v>0</v>
      </c>
      <c r="D56" s="7">
        <f t="shared" si="0"/>
        <v>0</v>
      </c>
      <c r="E56" s="15">
        <v>403</v>
      </c>
      <c r="F56" s="7">
        <f t="shared" si="1"/>
        <v>315.2491304862154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4" sqref="A4:B41"/>
    </sheetView>
  </sheetViews>
  <sheetFormatPr defaultColWidth="9.00390625" defaultRowHeight="12.75"/>
  <cols>
    <col min="1" max="1" width="21.125" style="0" customWidth="1"/>
    <col min="2" max="2" width="26.25390625" style="0" customWidth="1"/>
    <col min="3" max="3" width="11.125" style="0" customWidth="1"/>
  </cols>
  <sheetData>
    <row r="1" spans="1:5" ht="12.75">
      <c r="A1" s="30" t="s">
        <v>62</v>
      </c>
      <c r="B1" s="30"/>
      <c r="C1" s="30"/>
      <c r="D1" s="31"/>
      <c r="E1" s="31"/>
    </row>
    <row r="2" spans="1:5" ht="12.75">
      <c r="A2" s="1"/>
      <c r="B2" s="1"/>
      <c r="C2" s="32"/>
      <c r="D2" s="31"/>
      <c r="E2" s="31"/>
    </row>
    <row r="3" spans="1:5" ht="12.75">
      <c r="A3" s="23" t="s">
        <v>0</v>
      </c>
      <c r="B3" s="23" t="s">
        <v>1</v>
      </c>
      <c r="C3" s="23" t="s">
        <v>4</v>
      </c>
      <c r="D3" s="23" t="s">
        <v>4</v>
      </c>
      <c r="E3" s="23" t="s">
        <v>4</v>
      </c>
    </row>
    <row r="4" spans="1:5" ht="15">
      <c r="A4" s="25" t="s">
        <v>69</v>
      </c>
      <c r="B4" s="25" t="s">
        <v>66</v>
      </c>
      <c r="C4" s="36"/>
      <c r="D4" s="16"/>
      <c r="E4" s="16"/>
    </row>
    <row r="5" spans="1:5" ht="15">
      <c r="A5" s="25" t="s">
        <v>71</v>
      </c>
      <c r="B5" s="25" t="s">
        <v>66</v>
      </c>
      <c r="C5" s="36"/>
      <c r="D5" s="16"/>
      <c r="E5" s="16"/>
    </row>
    <row r="6" spans="1:5" ht="15">
      <c r="A6" s="25" t="s">
        <v>72</v>
      </c>
      <c r="B6" s="25" t="s">
        <v>74</v>
      </c>
      <c r="C6" s="36"/>
      <c r="D6" s="16"/>
      <c r="E6" s="16"/>
    </row>
    <row r="7" spans="1:5" ht="15">
      <c r="A7" s="25" t="s">
        <v>76</v>
      </c>
      <c r="B7" s="25" t="s">
        <v>74</v>
      </c>
      <c r="C7" s="36"/>
      <c r="D7" s="16"/>
      <c r="E7" s="16"/>
    </row>
    <row r="8" spans="1:5" ht="15">
      <c r="A8" s="25" t="s">
        <v>77</v>
      </c>
      <c r="B8" s="25" t="s">
        <v>74</v>
      </c>
      <c r="C8" s="36"/>
      <c r="D8" s="16"/>
      <c r="E8" s="16"/>
    </row>
    <row r="9" spans="1:5" ht="15">
      <c r="A9" s="25" t="s">
        <v>78</v>
      </c>
      <c r="B9" s="25" t="s">
        <v>79</v>
      </c>
      <c r="C9" s="36"/>
      <c r="D9" s="16"/>
      <c r="E9" s="16"/>
    </row>
    <row r="10" spans="1:5" ht="15">
      <c r="A10" s="25" t="s">
        <v>81</v>
      </c>
      <c r="B10" s="25" t="s">
        <v>79</v>
      </c>
      <c r="C10" s="36"/>
      <c r="D10" s="16"/>
      <c r="E10" s="16"/>
    </row>
    <row r="11" spans="1:5" ht="15">
      <c r="A11" s="25" t="s">
        <v>82</v>
      </c>
      <c r="B11" s="25" t="s">
        <v>79</v>
      </c>
      <c r="C11" s="36"/>
      <c r="D11" s="16"/>
      <c r="E11" s="16"/>
    </row>
    <row r="12" spans="1:5" ht="15">
      <c r="A12" s="25" t="s">
        <v>83</v>
      </c>
      <c r="B12" s="25" t="s">
        <v>84</v>
      </c>
      <c r="C12" s="36"/>
      <c r="D12" s="16"/>
      <c r="E12" s="16"/>
    </row>
    <row r="13" spans="1:5" ht="15">
      <c r="A13" s="25" t="s">
        <v>87</v>
      </c>
      <c r="B13" s="25" t="s">
        <v>84</v>
      </c>
      <c r="C13" s="36"/>
      <c r="D13" s="16"/>
      <c r="E13" s="16"/>
    </row>
    <row r="14" spans="1:5" ht="15">
      <c r="A14" s="25" t="s">
        <v>88</v>
      </c>
      <c r="B14" s="25" t="s">
        <v>84</v>
      </c>
      <c r="C14" s="36"/>
      <c r="D14" s="16"/>
      <c r="E14" s="16"/>
    </row>
    <row r="15" spans="1:5" ht="15">
      <c r="A15" s="25" t="s">
        <v>91</v>
      </c>
      <c r="B15" s="25" t="s">
        <v>90</v>
      </c>
      <c r="C15" s="36"/>
      <c r="D15" s="16"/>
      <c r="E15" s="16"/>
    </row>
    <row r="16" spans="1:5" ht="15">
      <c r="A16" s="25" t="s">
        <v>93</v>
      </c>
      <c r="B16" s="25" t="s">
        <v>90</v>
      </c>
      <c r="C16" s="36"/>
      <c r="D16" s="16"/>
      <c r="E16" s="16"/>
    </row>
    <row r="17" spans="1:5" ht="15">
      <c r="A17" s="25" t="s">
        <v>101</v>
      </c>
      <c r="B17" s="25" t="s">
        <v>106</v>
      </c>
      <c r="C17" s="36"/>
      <c r="D17" s="16"/>
      <c r="E17" s="16"/>
    </row>
    <row r="18" spans="1:5" ht="15">
      <c r="A18" s="25" t="s">
        <v>103</v>
      </c>
      <c r="B18" s="25" t="s">
        <v>106</v>
      </c>
      <c r="C18" s="36"/>
      <c r="D18" s="16"/>
      <c r="E18" s="16"/>
    </row>
    <row r="19" spans="1:5" ht="15">
      <c r="A19" s="25" t="s">
        <v>105</v>
      </c>
      <c r="B19" s="25" t="s">
        <v>106</v>
      </c>
      <c r="C19" s="36"/>
      <c r="D19" s="16"/>
      <c r="E19" s="16"/>
    </row>
    <row r="20" spans="1:5" ht="15">
      <c r="A20" s="25" t="s">
        <v>98</v>
      </c>
      <c r="B20" s="25" t="s">
        <v>96</v>
      </c>
      <c r="C20" s="36"/>
      <c r="D20" s="16"/>
      <c r="E20" s="16"/>
    </row>
    <row r="21" spans="1:5" ht="15">
      <c r="A21" s="25" t="s">
        <v>99</v>
      </c>
      <c r="B21" s="25" t="s">
        <v>96</v>
      </c>
      <c r="C21" s="36"/>
      <c r="D21" s="16"/>
      <c r="E21" s="16"/>
    </row>
    <row r="22" spans="1:5" ht="15">
      <c r="A22" s="25" t="s">
        <v>100</v>
      </c>
      <c r="B22" s="25" t="s">
        <v>96</v>
      </c>
      <c r="C22" s="36"/>
      <c r="D22" s="16"/>
      <c r="E22" s="16"/>
    </row>
    <row r="23" spans="1:5" ht="15">
      <c r="A23" s="25" t="s">
        <v>108</v>
      </c>
      <c r="B23" s="25" t="s">
        <v>57</v>
      </c>
      <c r="C23" s="36"/>
      <c r="D23" s="16"/>
      <c r="E23" s="16"/>
    </row>
    <row r="24" spans="1:5" ht="15">
      <c r="A24" s="25" t="s">
        <v>110</v>
      </c>
      <c r="B24" s="25" t="s">
        <v>57</v>
      </c>
      <c r="C24" s="36"/>
      <c r="D24" s="8"/>
      <c r="E24" s="8"/>
    </row>
    <row r="25" spans="1:5" ht="15">
      <c r="A25" s="25" t="s">
        <v>111</v>
      </c>
      <c r="B25" s="25" t="s">
        <v>57</v>
      </c>
      <c r="C25" s="36"/>
      <c r="D25" s="8"/>
      <c r="E25" s="8"/>
    </row>
    <row r="26" spans="1:5" ht="15">
      <c r="A26" s="25" t="s">
        <v>112</v>
      </c>
      <c r="B26" s="25" t="s">
        <v>113</v>
      </c>
      <c r="C26" s="36"/>
      <c r="D26" s="8"/>
      <c r="E26" s="8"/>
    </row>
    <row r="27" spans="1:5" ht="15">
      <c r="A27" s="25" t="s">
        <v>114</v>
      </c>
      <c r="B27" s="25" t="s">
        <v>113</v>
      </c>
      <c r="C27" s="36"/>
      <c r="D27" s="8"/>
      <c r="E27" s="8"/>
    </row>
    <row r="28" spans="1:5" ht="15">
      <c r="A28" s="25" t="s">
        <v>117</v>
      </c>
      <c r="B28" s="25" t="s">
        <v>113</v>
      </c>
      <c r="C28" s="36"/>
      <c r="D28" s="8"/>
      <c r="E28" s="8"/>
    </row>
    <row r="29" spans="1:5" ht="15">
      <c r="A29" s="25" t="s">
        <v>118</v>
      </c>
      <c r="B29" s="25" t="s">
        <v>123</v>
      </c>
      <c r="C29" s="36"/>
      <c r="D29" s="8"/>
      <c r="E29" s="8"/>
    </row>
    <row r="30" spans="1:5" ht="15">
      <c r="A30" s="25" t="s">
        <v>119</v>
      </c>
      <c r="B30" s="25" t="s">
        <v>123</v>
      </c>
      <c r="C30" s="36"/>
      <c r="D30" s="8"/>
      <c r="E30" s="8"/>
    </row>
    <row r="31" spans="1:5" ht="15">
      <c r="A31" s="25" t="s">
        <v>120</v>
      </c>
      <c r="B31" s="25" t="s">
        <v>123</v>
      </c>
      <c r="C31" s="36"/>
      <c r="D31" s="8"/>
      <c r="E31" s="8"/>
    </row>
    <row r="32" spans="1:5" ht="15">
      <c r="A32" s="25" t="s">
        <v>121</v>
      </c>
      <c r="B32" s="25" t="s">
        <v>123</v>
      </c>
      <c r="C32" s="36"/>
      <c r="D32" s="8"/>
      <c r="E32" s="8"/>
    </row>
    <row r="33" spans="1:5" ht="15">
      <c r="A33" s="25" t="s">
        <v>126</v>
      </c>
      <c r="B33" s="25" t="s">
        <v>129</v>
      </c>
      <c r="C33" s="36"/>
      <c r="D33" s="8"/>
      <c r="E33" s="8"/>
    </row>
    <row r="34" spans="1:5" ht="15">
      <c r="A34" s="25" t="s">
        <v>127</v>
      </c>
      <c r="B34" s="25" t="s">
        <v>129</v>
      </c>
      <c r="C34" s="36"/>
      <c r="D34" s="8"/>
      <c r="E34" s="8"/>
    </row>
    <row r="35" spans="1:5" ht="15">
      <c r="A35" s="25" t="s">
        <v>128</v>
      </c>
      <c r="B35" s="25" t="s">
        <v>129</v>
      </c>
      <c r="C35" s="36"/>
      <c r="D35" s="8"/>
      <c r="E35" s="8"/>
    </row>
    <row r="36" spans="1:5" ht="15">
      <c r="A36" s="25" t="s">
        <v>132</v>
      </c>
      <c r="B36" s="25" t="s">
        <v>135</v>
      </c>
      <c r="C36" s="36"/>
      <c r="D36" s="8"/>
      <c r="E36" s="8"/>
    </row>
    <row r="37" spans="1:5" ht="15">
      <c r="A37" s="25" t="s">
        <v>133</v>
      </c>
      <c r="B37" s="25" t="s">
        <v>135</v>
      </c>
      <c r="C37" s="36"/>
      <c r="D37" s="8"/>
      <c r="E37" s="8"/>
    </row>
    <row r="38" spans="1:5" ht="15">
      <c r="A38" s="25" t="s">
        <v>134</v>
      </c>
      <c r="B38" s="25" t="s">
        <v>135</v>
      </c>
      <c r="C38" s="36"/>
      <c r="D38" s="8"/>
      <c r="E38" s="8"/>
    </row>
    <row r="39" spans="1:5" ht="15">
      <c r="A39" s="25" t="s">
        <v>136</v>
      </c>
      <c r="B39" s="25" t="s">
        <v>137</v>
      </c>
      <c r="C39" s="36"/>
      <c r="D39" s="8"/>
      <c r="E39" s="8"/>
    </row>
    <row r="40" spans="1:5" ht="15">
      <c r="A40" s="25" t="s">
        <v>138</v>
      </c>
      <c r="B40" s="25" t="s">
        <v>137</v>
      </c>
      <c r="C40" s="36"/>
      <c r="D40" s="8"/>
      <c r="E40" s="8"/>
    </row>
    <row r="41" spans="1:5" ht="15">
      <c r="A41" s="25" t="s">
        <v>141</v>
      </c>
      <c r="B41" s="25" t="s">
        <v>137</v>
      </c>
      <c r="C41" s="36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C13" sqref="C13"/>
    </sheetView>
  </sheetViews>
  <sheetFormatPr defaultColWidth="9.00390625" defaultRowHeight="12.75"/>
  <cols>
    <col min="1" max="1" width="26.875" style="0" customWidth="1"/>
    <col min="2" max="2" width="14.75390625" style="0" customWidth="1"/>
    <col min="3" max="19" width="6.75390625" style="0" customWidth="1"/>
  </cols>
  <sheetData>
    <row r="1" spans="1:23" ht="18">
      <c r="A1" s="38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8">
      <c r="A2" s="43" t="s">
        <v>68</v>
      </c>
      <c r="B2" s="44" t="s">
        <v>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0"/>
      <c r="V2" s="39"/>
      <c r="W2" s="39"/>
    </row>
    <row r="3" spans="1:23" ht="18">
      <c r="A3" s="43" t="s">
        <v>67</v>
      </c>
      <c r="B3" s="44" t="s">
        <v>66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0"/>
      <c r="V3" s="39"/>
      <c r="W3" s="39"/>
    </row>
    <row r="4" spans="1:23" ht="18">
      <c r="A4" s="43" t="s">
        <v>71</v>
      </c>
      <c r="B4" s="44" t="s">
        <v>66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0"/>
      <c r="V4" s="39"/>
      <c r="W4" s="39"/>
    </row>
    <row r="5" spans="1:23" ht="18">
      <c r="A5" s="43" t="s">
        <v>72</v>
      </c>
      <c r="B5" s="44" t="s">
        <v>74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0"/>
      <c r="V5" s="39"/>
      <c r="W5" s="39"/>
    </row>
    <row r="6" spans="1:23" ht="18">
      <c r="A6" s="43" t="s">
        <v>73</v>
      </c>
      <c r="B6" s="44" t="s">
        <v>74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0"/>
      <c r="V6" s="39"/>
      <c r="W6" s="39"/>
    </row>
    <row r="7" spans="1:23" ht="18">
      <c r="A7" s="43" t="s">
        <v>80</v>
      </c>
      <c r="B7" s="44" t="s">
        <v>79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0"/>
      <c r="V7" s="39"/>
      <c r="W7" s="39"/>
    </row>
    <row r="8" spans="1:23" ht="18">
      <c r="A8" s="43" t="s">
        <v>81</v>
      </c>
      <c r="B8" s="44" t="s">
        <v>79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0"/>
      <c r="V8" s="39"/>
      <c r="W8" s="39"/>
    </row>
    <row r="9" spans="1:23" ht="18">
      <c r="A9" s="43" t="s">
        <v>83</v>
      </c>
      <c r="B9" s="44" t="s">
        <v>84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0"/>
      <c r="V9" s="39"/>
      <c r="W9" s="39"/>
    </row>
    <row r="10" spans="1:23" ht="18">
      <c r="A10" s="43" t="s">
        <v>87</v>
      </c>
      <c r="B10" s="44" t="s">
        <v>84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0"/>
      <c r="V10" s="39"/>
      <c r="W10" s="39"/>
    </row>
    <row r="11" spans="1:23" ht="18">
      <c r="A11" s="43" t="s">
        <v>89</v>
      </c>
      <c r="B11" s="44" t="s">
        <v>90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0"/>
      <c r="V11" s="39"/>
      <c r="W11" s="39"/>
    </row>
    <row r="12" spans="1:23" ht="18">
      <c r="A12" s="43" t="s">
        <v>92</v>
      </c>
      <c r="B12" s="44" t="s">
        <v>90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0"/>
      <c r="V12" s="39"/>
      <c r="W12" s="39"/>
    </row>
    <row r="13" spans="1:23" ht="18">
      <c r="A13" s="43" t="s">
        <v>94</v>
      </c>
      <c r="B13" s="44" t="s">
        <v>90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0"/>
      <c r="V13" s="39"/>
      <c r="W13" s="39"/>
    </row>
    <row r="14" spans="1:23" ht="18">
      <c r="A14" s="43" t="s">
        <v>103</v>
      </c>
      <c r="B14" s="44" t="s">
        <v>106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0"/>
      <c r="V14" s="39"/>
      <c r="W14" s="39"/>
    </row>
    <row r="15" spans="1:23" ht="18">
      <c r="A15" s="43" t="s">
        <v>104</v>
      </c>
      <c r="B15" s="44" t="s">
        <v>106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0"/>
      <c r="V15" s="39"/>
      <c r="W15" s="39"/>
    </row>
    <row r="16" spans="1:23" ht="18">
      <c r="A16" s="43" t="s">
        <v>97</v>
      </c>
      <c r="B16" s="44" t="s">
        <v>96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0"/>
      <c r="V16" s="39"/>
      <c r="W16" s="39"/>
    </row>
    <row r="17" spans="1:23" ht="18">
      <c r="A17" s="43" t="s">
        <v>100</v>
      </c>
      <c r="B17" s="44" t="s">
        <v>96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/>
      <c r="V17" s="39"/>
      <c r="W17" s="39"/>
    </row>
    <row r="18" spans="1:23" ht="18">
      <c r="A18" s="43" t="s">
        <v>107</v>
      </c>
      <c r="B18" s="44" t="s">
        <v>57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0"/>
      <c r="V18" s="39"/>
      <c r="W18" s="39"/>
    </row>
    <row r="19" spans="1:23" ht="18">
      <c r="A19" s="43" t="s">
        <v>109</v>
      </c>
      <c r="B19" s="44" t="s">
        <v>57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0"/>
      <c r="V19" s="39"/>
      <c r="W19" s="39"/>
    </row>
    <row r="20" spans="1:23" ht="18">
      <c r="A20" s="43" t="s">
        <v>115</v>
      </c>
      <c r="B20" s="44" t="s">
        <v>113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0"/>
      <c r="V20" s="39"/>
      <c r="W20" s="39"/>
    </row>
    <row r="21" spans="1:23" ht="18">
      <c r="A21" s="43" t="s">
        <v>116</v>
      </c>
      <c r="B21" s="44" t="s">
        <v>113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0"/>
      <c r="V21" s="39"/>
      <c r="W21" s="39"/>
    </row>
    <row r="22" spans="1:23" ht="18">
      <c r="A22" s="43" t="s">
        <v>117</v>
      </c>
      <c r="B22" s="44" t="s">
        <v>113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0"/>
      <c r="V22" s="39"/>
      <c r="W22" s="39"/>
    </row>
    <row r="23" spans="1:23" ht="18">
      <c r="A23" s="43" t="s">
        <v>120</v>
      </c>
      <c r="B23" s="44" t="s">
        <v>123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0"/>
      <c r="V23" s="39"/>
      <c r="W23" s="39"/>
    </row>
    <row r="24" spans="1:23" ht="18">
      <c r="A24" s="43" t="s">
        <v>121</v>
      </c>
      <c r="B24" s="44" t="s">
        <v>123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0"/>
      <c r="V24" s="39"/>
      <c r="W24" s="39"/>
    </row>
    <row r="25" spans="1:23" ht="18">
      <c r="A25" s="43" t="s">
        <v>122</v>
      </c>
      <c r="B25" s="44" t="s">
        <v>123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0"/>
      <c r="V25" s="39"/>
      <c r="W25" s="39"/>
    </row>
    <row r="26" spans="1:23" ht="18">
      <c r="A26" s="43" t="s">
        <v>124</v>
      </c>
      <c r="B26" s="44" t="s">
        <v>129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0"/>
      <c r="V26" s="39"/>
      <c r="W26" s="39"/>
    </row>
    <row r="27" spans="1:23" ht="18">
      <c r="A27" s="43" t="s">
        <v>127</v>
      </c>
      <c r="B27" s="44" t="s">
        <v>129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0"/>
      <c r="V27" s="39"/>
      <c r="W27" s="39"/>
    </row>
    <row r="28" spans="1:23" ht="18">
      <c r="A28" s="43" t="s">
        <v>130</v>
      </c>
      <c r="B28" s="44" t="s">
        <v>135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0"/>
      <c r="V28" s="39"/>
      <c r="W28" s="39"/>
    </row>
    <row r="29" spans="1:23" ht="18">
      <c r="A29" s="43" t="s">
        <v>132</v>
      </c>
      <c r="B29" s="44" t="s">
        <v>135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0"/>
      <c r="V29" s="39"/>
      <c r="W29" s="39"/>
    </row>
    <row r="30" spans="1:23" ht="18">
      <c r="A30" s="43" t="s">
        <v>138</v>
      </c>
      <c r="B30" s="44" t="s">
        <v>137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0"/>
      <c r="V30" s="39"/>
      <c r="W30" s="39"/>
    </row>
    <row r="31" spans="1:23" ht="18">
      <c r="A31" s="43" t="s">
        <v>139</v>
      </c>
      <c r="B31" s="44" t="s">
        <v>137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0"/>
      <c r="V31" s="39"/>
      <c r="W31" s="39"/>
    </row>
    <row r="32" spans="1:23" ht="18">
      <c r="A32" s="43" t="s">
        <v>140</v>
      </c>
      <c r="B32" s="44" t="s">
        <v>137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0"/>
      <c r="V32" s="39"/>
      <c r="W32" s="39"/>
    </row>
    <row r="33" spans="1:23" ht="18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0"/>
      <c r="V33" s="39"/>
      <c r="W33" s="39"/>
    </row>
    <row r="34" spans="1:23" ht="18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0"/>
      <c r="V34" s="39"/>
      <c r="W34" s="39"/>
    </row>
  </sheetData>
  <printOptions/>
  <pageMargins left="0.24" right="0.16" top="0.2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G16" sqref="G16"/>
    </sheetView>
  </sheetViews>
  <sheetFormatPr defaultColWidth="9.00390625" defaultRowHeight="12.75"/>
  <cols>
    <col min="1" max="1" width="30.625" style="0" customWidth="1"/>
    <col min="2" max="2" width="30.375" style="0" customWidth="1"/>
    <col min="3" max="4" width="8.00390625" style="0" customWidth="1"/>
    <col min="5" max="5" width="8.25390625" style="0" customWidth="1"/>
  </cols>
  <sheetData>
    <row r="3" spans="1:6" ht="18">
      <c r="A3" s="41" t="s">
        <v>143</v>
      </c>
      <c r="B3" s="42"/>
      <c r="C3" s="42">
        <v>1</v>
      </c>
      <c r="D3" s="42">
        <v>2</v>
      </c>
      <c r="E3" s="42">
        <v>3</v>
      </c>
      <c r="F3" s="42" t="s">
        <v>144</v>
      </c>
    </row>
    <row r="4" spans="1:6" ht="18">
      <c r="A4" s="42" t="s">
        <v>69</v>
      </c>
      <c r="B4" s="42" t="s">
        <v>66</v>
      </c>
      <c r="C4" s="42"/>
      <c r="D4" s="8"/>
      <c r="E4" s="8"/>
      <c r="F4" s="8"/>
    </row>
    <row r="5" spans="1:6" ht="18">
      <c r="A5" s="42" t="s">
        <v>70</v>
      </c>
      <c r="B5" s="42" t="s">
        <v>66</v>
      </c>
      <c r="C5" s="42"/>
      <c r="D5" s="8"/>
      <c r="E5" s="8"/>
      <c r="F5" s="8"/>
    </row>
    <row r="6" spans="1:6" ht="18">
      <c r="A6" s="42" t="s">
        <v>75</v>
      </c>
      <c r="B6" s="42" t="s">
        <v>74</v>
      </c>
      <c r="C6" s="42"/>
      <c r="D6" s="8"/>
      <c r="E6" s="8"/>
      <c r="F6" s="8"/>
    </row>
    <row r="7" spans="1:6" ht="18">
      <c r="A7" s="42" t="s">
        <v>76</v>
      </c>
      <c r="B7" s="42" t="s">
        <v>74</v>
      </c>
      <c r="C7" s="42"/>
      <c r="D7" s="8"/>
      <c r="E7" s="8"/>
      <c r="F7" s="8"/>
    </row>
    <row r="8" spans="1:6" ht="18">
      <c r="A8" s="42" t="s">
        <v>77</v>
      </c>
      <c r="B8" s="42" t="s">
        <v>74</v>
      </c>
      <c r="C8" s="42"/>
      <c r="D8" s="8"/>
      <c r="E8" s="8"/>
      <c r="F8" s="8"/>
    </row>
    <row r="9" spans="1:6" ht="18">
      <c r="A9" s="42" t="s">
        <v>78</v>
      </c>
      <c r="B9" s="42" t="s">
        <v>79</v>
      </c>
      <c r="C9" s="42"/>
      <c r="D9" s="8"/>
      <c r="E9" s="8"/>
      <c r="F9" s="8"/>
    </row>
    <row r="10" spans="1:6" ht="18">
      <c r="A10" s="42" t="s">
        <v>82</v>
      </c>
      <c r="B10" s="42" t="s">
        <v>79</v>
      </c>
      <c r="C10" s="42"/>
      <c r="D10" s="8"/>
      <c r="E10" s="8"/>
      <c r="F10" s="8"/>
    </row>
    <row r="11" spans="1:6" ht="18">
      <c r="A11" s="42" t="s">
        <v>85</v>
      </c>
      <c r="B11" s="42" t="s">
        <v>84</v>
      </c>
      <c r="C11" s="42"/>
      <c r="D11" s="8"/>
      <c r="E11" s="8"/>
      <c r="F11" s="8"/>
    </row>
    <row r="12" spans="1:6" ht="18">
      <c r="A12" s="42" t="s">
        <v>86</v>
      </c>
      <c r="B12" s="42" t="s">
        <v>84</v>
      </c>
      <c r="C12" s="42"/>
      <c r="D12" s="8"/>
      <c r="E12" s="8"/>
      <c r="F12" s="8"/>
    </row>
    <row r="13" spans="1:6" ht="18">
      <c r="A13" s="42" t="s">
        <v>88</v>
      </c>
      <c r="B13" s="42" t="s">
        <v>84</v>
      </c>
      <c r="C13" s="42"/>
      <c r="D13" s="8"/>
      <c r="E13" s="8"/>
      <c r="F13" s="8"/>
    </row>
    <row r="14" spans="1:6" ht="18">
      <c r="A14" s="42" t="s">
        <v>91</v>
      </c>
      <c r="B14" s="42" t="s">
        <v>90</v>
      </c>
      <c r="C14" s="42"/>
      <c r="D14" s="8"/>
      <c r="E14" s="8"/>
      <c r="F14" s="8"/>
    </row>
    <row r="15" spans="1:6" ht="18">
      <c r="A15" s="42" t="s">
        <v>93</v>
      </c>
      <c r="B15" s="42" t="s">
        <v>90</v>
      </c>
      <c r="C15" s="42"/>
      <c r="D15" s="8"/>
      <c r="E15" s="8"/>
      <c r="F15" s="8"/>
    </row>
    <row r="16" spans="1:6" ht="18">
      <c r="A16" s="42" t="s">
        <v>101</v>
      </c>
      <c r="B16" s="42" t="s">
        <v>106</v>
      </c>
      <c r="C16" s="42"/>
      <c r="D16" s="8"/>
      <c r="E16" s="8"/>
      <c r="F16" s="8"/>
    </row>
    <row r="17" spans="1:6" ht="18">
      <c r="A17" s="42" t="s">
        <v>102</v>
      </c>
      <c r="B17" s="42" t="s">
        <v>106</v>
      </c>
      <c r="C17" s="42"/>
      <c r="D17" s="8"/>
      <c r="E17" s="8"/>
      <c r="F17" s="8"/>
    </row>
    <row r="18" spans="1:6" ht="18">
      <c r="A18" s="42" t="s">
        <v>105</v>
      </c>
      <c r="B18" s="42" t="s">
        <v>106</v>
      </c>
      <c r="C18" s="42"/>
      <c r="D18" s="8"/>
      <c r="E18" s="8"/>
      <c r="F18" s="8"/>
    </row>
    <row r="19" spans="1:6" ht="18">
      <c r="A19" s="42" t="s">
        <v>95</v>
      </c>
      <c r="B19" s="42" t="s">
        <v>96</v>
      </c>
      <c r="C19" s="42"/>
      <c r="D19" s="8"/>
      <c r="E19" s="8"/>
      <c r="F19" s="8"/>
    </row>
    <row r="20" spans="1:6" ht="18">
      <c r="A20" s="42" t="s">
        <v>98</v>
      </c>
      <c r="B20" s="42" t="s">
        <v>96</v>
      </c>
      <c r="C20" s="42"/>
      <c r="D20" s="8"/>
      <c r="E20" s="8"/>
      <c r="F20" s="8"/>
    </row>
    <row r="21" spans="1:6" ht="18">
      <c r="A21" s="42" t="s">
        <v>99</v>
      </c>
      <c r="B21" s="42" t="s">
        <v>96</v>
      </c>
      <c r="C21" s="42"/>
      <c r="D21" s="8"/>
      <c r="E21" s="8"/>
      <c r="F21" s="8"/>
    </row>
    <row r="22" spans="1:6" ht="18">
      <c r="A22" s="42" t="s">
        <v>108</v>
      </c>
      <c r="B22" s="42" t="s">
        <v>57</v>
      </c>
      <c r="C22" s="42"/>
      <c r="D22" s="8"/>
      <c r="E22" s="8"/>
      <c r="F22" s="8"/>
    </row>
    <row r="23" spans="1:6" ht="18">
      <c r="A23" s="42" t="s">
        <v>110</v>
      </c>
      <c r="B23" s="42" t="s">
        <v>57</v>
      </c>
      <c r="C23" s="42"/>
      <c r="D23" s="8"/>
      <c r="E23" s="8"/>
      <c r="F23" s="8"/>
    </row>
    <row r="24" spans="1:6" ht="18">
      <c r="A24" s="42" t="s">
        <v>111</v>
      </c>
      <c r="B24" s="42" t="s">
        <v>57</v>
      </c>
      <c r="C24" s="42"/>
      <c r="D24" s="8"/>
      <c r="E24" s="8"/>
      <c r="F24" s="8"/>
    </row>
    <row r="25" spans="1:6" ht="18">
      <c r="A25" s="42" t="s">
        <v>112</v>
      </c>
      <c r="B25" s="42" t="s">
        <v>113</v>
      </c>
      <c r="C25" s="42"/>
      <c r="D25" s="8"/>
      <c r="E25" s="8"/>
      <c r="F25" s="8"/>
    </row>
    <row r="26" spans="1:6" ht="18">
      <c r="A26" s="42" t="s">
        <v>114</v>
      </c>
      <c r="B26" s="42" t="s">
        <v>113</v>
      </c>
      <c r="C26" s="42"/>
      <c r="D26" s="8"/>
      <c r="E26" s="8"/>
      <c r="F26" s="8"/>
    </row>
    <row r="27" spans="1:6" ht="18">
      <c r="A27" s="42" t="s">
        <v>118</v>
      </c>
      <c r="B27" s="42" t="s">
        <v>123</v>
      </c>
      <c r="C27" s="42"/>
      <c r="D27" s="8"/>
      <c r="E27" s="8"/>
      <c r="F27" s="8"/>
    </row>
    <row r="28" spans="1:6" ht="18">
      <c r="A28" s="42" t="s">
        <v>119</v>
      </c>
      <c r="B28" s="42" t="s">
        <v>123</v>
      </c>
      <c r="C28" s="42"/>
      <c r="D28" s="8"/>
      <c r="E28" s="8"/>
      <c r="F28" s="8"/>
    </row>
    <row r="29" spans="1:6" ht="18">
      <c r="A29" s="42" t="s">
        <v>125</v>
      </c>
      <c r="B29" s="42" t="s">
        <v>129</v>
      </c>
      <c r="C29" s="42"/>
      <c r="D29" s="8"/>
      <c r="E29" s="8"/>
      <c r="F29" s="8"/>
    </row>
    <row r="30" spans="1:6" ht="18">
      <c r="A30" s="42" t="s">
        <v>126</v>
      </c>
      <c r="B30" s="42" t="s">
        <v>129</v>
      </c>
      <c r="C30" s="42"/>
      <c r="D30" s="8"/>
      <c r="E30" s="8"/>
      <c r="F30" s="8"/>
    </row>
    <row r="31" spans="1:6" ht="18">
      <c r="A31" s="42" t="s">
        <v>128</v>
      </c>
      <c r="B31" s="42" t="s">
        <v>129</v>
      </c>
      <c r="C31" s="42"/>
      <c r="D31" s="8"/>
      <c r="E31" s="8"/>
      <c r="F31" s="8"/>
    </row>
    <row r="32" spans="1:6" ht="18">
      <c r="A32" s="42" t="s">
        <v>131</v>
      </c>
      <c r="B32" s="42" t="s">
        <v>135</v>
      </c>
      <c r="C32" s="42"/>
      <c r="D32" s="8"/>
      <c r="E32" s="8"/>
      <c r="F32" s="8"/>
    </row>
    <row r="33" spans="1:6" ht="18">
      <c r="A33" s="42" t="s">
        <v>133</v>
      </c>
      <c r="B33" s="42" t="s">
        <v>135</v>
      </c>
      <c r="C33" s="42"/>
      <c r="D33" s="8"/>
      <c r="E33" s="8"/>
      <c r="F33" s="8"/>
    </row>
    <row r="34" spans="1:6" ht="18">
      <c r="A34" s="42" t="s">
        <v>134</v>
      </c>
      <c r="B34" s="42" t="s">
        <v>135</v>
      </c>
      <c r="C34" s="42"/>
      <c r="D34" s="8"/>
      <c r="E34" s="8"/>
      <c r="F34" s="8"/>
    </row>
    <row r="35" spans="1:6" ht="18">
      <c r="A35" s="42" t="s">
        <v>136</v>
      </c>
      <c r="B35" s="42" t="s">
        <v>137</v>
      </c>
      <c r="C35" s="42"/>
      <c r="D35" s="8"/>
      <c r="E35" s="8"/>
      <c r="F35" s="8"/>
    </row>
    <row r="36" spans="1:6" ht="18">
      <c r="A36" s="42" t="s">
        <v>141</v>
      </c>
      <c r="B36" s="42" t="s">
        <v>137</v>
      </c>
      <c r="C36" s="42"/>
      <c r="D36" s="8"/>
      <c r="E36" s="8"/>
      <c r="F36" s="8"/>
    </row>
  </sheetData>
  <printOptions/>
  <pageMargins left="0.75" right="0.2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0"/>
  <sheetViews>
    <sheetView workbookViewId="0" topLeftCell="A58">
      <selection activeCell="G48" sqref="G48"/>
    </sheetView>
  </sheetViews>
  <sheetFormatPr defaultColWidth="9.00390625" defaultRowHeight="12.75"/>
  <cols>
    <col min="1" max="1" width="25.875" style="0" customWidth="1"/>
    <col min="2" max="2" width="24.25390625" style="0" customWidth="1"/>
  </cols>
  <sheetData>
    <row r="2" spans="1:4" ht="15">
      <c r="A2" s="43" t="s">
        <v>145</v>
      </c>
      <c r="B2" s="43"/>
      <c r="C2" s="43"/>
      <c r="D2" s="43"/>
    </row>
    <row r="3" spans="1:4" ht="15">
      <c r="A3" s="43"/>
      <c r="B3" s="43"/>
      <c r="C3" s="43"/>
      <c r="D3" s="43"/>
    </row>
    <row r="4" spans="1:4" ht="15">
      <c r="A4" s="45" t="s">
        <v>94</v>
      </c>
      <c r="B4" s="45" t="s">
        <v>90</v>
      </c>
      <c r="C4" s="43"/>
      <c r="D4" s="43"/>
    </row>
    <row r="5" spans="1:4" ht="15">
      <c r="A5" s="45" t="s">
        <v>110</v>
      </c>
      <c r="B5" s="45" t="s">
        <v>57</v>
      </c>
      <c r="C5" s="43"/>
      <c r="D5" s="43"/>
    </row>
    <row r="6" spans="1:4" ht="15">
      <c r="A6" s="45" t="s">
        <v>132</v>
      </c>
      <c r="B6" s="45" t="s">
        <v>135</v>
      </c>
      <c r="C6" s="43"/>
      <c r="D6" s="43"/>
    </row>
    <row r="7" spans="1:4" ht="15">
      <c r="A7" s="45" t="s">
        <v>72</v>
      </c>
      <c r="B7" s="45" t="s">
        <v>74</v>
      </c>
      <c r="C7" s="43"/>
      <c r="D7" s="43"/>
    </row>
    <row r="8" spans="1:4" ht="15">
      <c r="A8" s="45" t="s">
        <v>116</v>
      </c>
      <c r="B8" s="45" t="s">
        <v>113</v>
      </c>
      <c r="C8" s="43"/>
      <c r="D8" s="43"/>
    </row>
    <row r="9" spans="1:4" ht="15">
      <c r="A9" s="45"/>
      <c r="B9" s="45"/>
      <c r="C9" s="43"/>
      <c r="D9" s="43"/>
    </row>
    <row r="10" spans="1:4" ht="15">
      <c r="A10" s="45" t="s">
        <v>111</v>
      </c>
      <c r="B10" s="45" t="s">
        <v>57</v>
      </c>
      <c r="C10" s="43"/>
      <c r="D10" s="43"/>
    </row>
    <row r="11" spans="1:4" ht="15">
      <c r="A11" s="45" t="s">
        <v>86</v>
      </c>
      <c r="B11" s="45" t="s">
        <v>84</v>
      </c>
      <c r="C11" s="43"/>
      <c r="D11" s="43"/>
    </row>
    <row r="12" spans="1:4" ht="15">
      <c r="A12" s="45" t="s">
        <v>119</v>
      </c>
      <c r="B12" s="45" t="s">
        <v>123</v>
      </c>
      <c r="C12" s="43"/>
      <c r="D12" s="43"/>
    </row>
    <row r="13" spans="1:4" ht="15">
      <c r="A13" s="45" t="s">
        <v>141</v>
      </c>
      <c r="B13" s="45" t="s">
        <v>137</v>
      </c>
      <c r="C13" s="43"/>
      <c r="D13" s="43"/>
    </row>
    <row r="14" spans="1:4" ht="15">
      <c r="A14" s="45" t="s">
        <v>69</v>
      </c>
      <c r="B14" s="45" t="s">
        <v>66</v>
      </c>
      <c r="C14" s="43"/>
      <c r="D14" s="43"/>
    </row>
    <row r="15" spans="1:4" ht="15">
      <c r="A15" s="45"/>
      <c r="B15" s="45"/>
      <c r="C15" s="43"/>
      <c r="D15" s="43"/>
    </row>
    <row r="16" spans="1:4" ht="15">
      <c r="A16" s="45" t="s">
        <v>105</v>
      </c>
      <c r="B16" s="45" t="s">
        <v>106</v>
      </c>
      <c r="C16" s="43"/>
      <c r="D16" s="43"/>
    </row>
    <row r="17" spans="1:4" ht="15">
      <c r="A17" s="45" t="s">
        <v>114</v>
      </c>
      <c r="B17" s="45" t="s">
        <v>113</v>
      </c>
      <c r="C17" s="43"/>
      <c r="D17" s="43"/>
    </row>
    <row r="18" spans="1:4" ht="15">
      <c r="A18" s="45" t="s">
        <v>104</v>
      </c>
      <c r="B18" s="45" t="s">
        <v>106</v>
      </c>
      <c r="C18" s="43"/>
      <c r="D18" s="43"/>
    </row>
    <row r="19" spans="1:4" ht="15">
      <c r="A19" s="45" t="s">
        <v>107</v>
      </c>
      <c r="B19" s="45" t="s">
        <v>57</v>
      </c>
      <c r="C19" s="43"/>
      <c r="D19" s="43"/>
    </row>
    <row r="20" spans="1:4" ht="15">
      <c r="A20" s="45" t="s">
        <v>98</v>
      </c>
      <c r="B20" s="45" t="s">
        <v>96</v>
      </c>
      <c r="C20" s="43"/>
      <c r="D20" s="43"/>
    </row>
    <row r="21" spans="1:4" ht="15">
      <c r="A21" s="45"/>
      <c r="B21" s="45"/>
      <c r="C21" s="43"/>
      <c r="D21" s="43"/>
    </row>
    <row r="22" spans="1:4" ht="15">
      <c r="A22" s="45" t="s">
        <v>92</v>
      </c>
      <c r="B22" s="45" t="s">
        <v>90</v>
      </c>
      <c r="C22" s="43"/>
      <c r="D22" s="43"/>
    </row>
    <row r="23" spans="1:4" ht="15">
      <c r="A23" s="45" t="s">
        <v>97</v>
      </c>
      <c r="B23" s="45" t="s">
        <v>96</v>
      </c>
      <c r="C23" s="43"/>
      <c r="D23" s="43"/>
    </row>
    <row r="24" spans="1:4" ht="15">
      <c r="A24" s="45" t="s">
        <v>131</v>
      </c>
      <c r="B24" s="45" t="s">
        <v>135</v>
      </c>
      <c r="C24" s="43"/>
      <c r="D24" s="43"/>
    </row>
    <row r="25" spans="1:4" ht="15">
      <c r="A25" s="45" t="s">
        <v>138</v>
      </c>
      <c r="B25" s="45" t="s">
        <v>137</v>
      </c>
      <c r="C25" s="43"/>
      <c r="D25" s="43"/>
    </row>
    <row r="26" spans="1:4" ht="15">
      <c r="A26" s="45" t="s">
        <v>128</v>
      </c>
      <c r="B26" s="45" t="s">
        <v>129</v>
      </c>
      <c r="C26" s="43"/>
      <c r="D26" s="43"/>
    </row>
    <row r="27" spans="1:4" ht="15">
      <c r="A27" s="45"/>
      <c r="B27" s="45"/>
      <c r="C27" s="43"/>
      <c r="D27" s="43"/>
    </row>
    <row r="28" spans="1:4" ht="15">
      <c r="A28" s="45" t="s">
        <v>118</v>
      </c>
      <c r="B28" s="45" t="s">
        <v>123</v>
      </c>
      <c r="C28" s="43"/>
      <c r="D28" s="43"/>
    </row>
    <row r="29" spans="1:4" ht="15">
      <c r="A29" s="45" t="s">
        <v>122</v>
      </c>
      <c r="B29" s="45" t="s">
        <v>123</v>
      </c>
      <c r="C29" s="43"/>
      <c r="D29" s="43"/>
    </row>
    <row r="30" spans="1:4" ht="15">
      <c r="A30" s="45" t="s">
        <v>78</v>
      </c>
      <c r="B30" s="45" t="s">
        <v>79</v>
      </c>
      <c r="C30" s="43"/>
      <c r="D30" s="43"/>
    </row>
    <row r="31" spans="1:4" ht="15">
      <c r="A31" s="45" t="s">
        <v>91</v>
      </c>
      <c r="B31" s="45" t="s">
        <v>90</v>
      </c>
      <c r="C31" s="43"/>
      <c r="D31" s="43"/>
    </row>
    <row r="32" spans="1:4" ht="15">
      <c r="A32" s="45" t="s">
        <v>140</v>
      </c>
      <c r="B32" s="45" t="s">
        <v>137</v>
      </c>
      <c r="C32" s="43"/>
      <c r="D32" s="43"/>
    </row>
    <row r="33" spans="1:4" ht="15">
      <c r="A33" s="45"/>
      <c r="B33" s="45"/>
      <c r="C33" s="43"/>
      <c r="D33" s="43"/>
    </row>
    <row r="34" spans="1:4" ht="15">
      <c r="A34" s="45" t="s">
        <v>115</v>
      </c>
      <c r="B34" s="45" t="s">
        <v>113</v>
      </c>
      <c r="C34" s="43"/>
      <c r="D34" s="43"/>
    </row>
    <row r="35" spans="1:4" ht="15">
      <c r="A35" s="45" t="s">
        <v>99</v>
      </c>
      <c r="B35" s="45" t="s">
        <v>96</v>
      </c>
      <c r="C35" s="43"/>
      <c r="D35" s="43"/>
    </row>
    <row r="36" spans="1:4" ht="15">
      <c r="A36" s="45" t="s">
        <v>89</v>
      </c>
      <c r="B36" s="45" t="s">
        <v>90</v>
      </c>
      <c r="C36" s="43"/>
      <c r="D36" s="43"/>
    </row>
    <row r="37" spans="1:4" ht="15">
      <c r="A37" s="45" t="s">
        <v>82</v>
      </c>
      <c r="B37" s="45" t="s">
        <v>79</v>
      </c>
      <c r="C37" s="43"/>
      <c r="D37" s="43"/>
    </row>
    <row r="38" spans="1:4" ht="15">
      <c r="A38" s="45" t="s">
        <v>71</v>
      </c>
      <c r="B38" s="45" t="s">
        <v>66</v>
      </c>
      <c r="C38" s="43"/>
      <c r="D38" s="43"/>
    </row>
    <row r="39" spans="1:4" ht="15">
      <c r="A39" s="45"/>
      <c r="B39" s="45"/>
      <c r="C39" s="43"/>
      <c r="D39" s="43"/>
    </row>
    <row r="40" spans="1:4" ht="15">
      <c r="A40" s="45" t="s">
        <v>108</v>
      </c>
      <c r="B40" s="45" t="s">
        <v>57</v>
      </c>
      <c r="C40" s="43"/>
      <c r="D40" s="43"/>
    </row>
    <row r="41" spans="1:4" ht="15">
      <c r="A41" s="45" t="s">
        <v>136</v>
      </c>
      <c r="B41" s="45" t="s">
        <v>137</v>
      </c>
      <c r="C41" s="43"/>
      <c r="D41" s="43"/>
    </row>
    <row r="42" spans="1:4" ht="15">
      <c r="A42" s="45" t="s">
        <v>77</v>
      </c>
      <c r="B42" s="45" t="s">
        <v>74</v>
      </c>
      <c r="C42" s="43"/>
      <c r="D42" s="43"/>
    </row>
    <row r="43" spans="1:4" ht="15">
      <c r="A43" s="45" t="s">
        <v>73</v>
      </c>
      <c r="B43" s="45" t="s">
        <v>74</v>
      </c>
      <c r="C43" s="43"/>
      <c r="D43" s="43"/>
    </row>
    <row r="44" spans="1:4" ht="15">
      <c r="A44" s="45" t="s">
        <v>95</v>
      </c>
      <c r="B44" s="45" t="s">
        <v>96</v>
      </c>
      <c r="C44" s="43"/>
      <c r="D44" s="43"/>
    </row>
    <row r="45" spans="1:4" ht="15">
      <c r="A45" s="45"/>
      <c r="B45" s="45"/>
      <c r="C45" s="43"/>
      <c r="D45" s="43"/>
    </row>
    <row r="46" spans="1:4" ht="15">
      <c r="A46" s="45" t="s">
        <v>109</v>
      </c>
      <c r="B46" s="45" t="s">
        <v>57</v>
      </c>
      <c r="C46" s="43"/>
      <c r="D46" s="43"/>
    </row>
    <row r="47" spans="1:4" ht="15">
      <c r="A47" s="45" t="s">
        <v>87</v>
      </c>
      <c r="B47" s="45" t="s">
        <v>84</v>
      </c>
      <c r="C47" s="43"/>
      <c r="D47" s="43"/>
    </row>
    <row r="48" spans="1:4" ht="15">
      <c r="A48" s="45" t="s">
        <v>133</v>
      </c>
      <c r="B48" s="45" t="s">
        <v>135</v>
      </c>
      <c r="C48" s="43"/>
      <c r="D48" s="43"/>
    </row>
    <row r="49" spans="1:4" ht="15">
      <c r="A49" s="45" t="s">
        <v>125</v>
      </c>
      <c r="B49" s="45" t="s">
        <v>129</v>
      </c>
      <c r="C49" s="43"/>
      <c r="D49" s="43"/>
    </row>
    <row r="50" spans="1:4" ht="15">
      <c r="A50" s="45" t="s">
        <v>83</v>
      </c>
      <c r="B50" s="45" t="s">
        <v>84</v>
      </c>
      <c r="C50" s="43"/>
      <c r="D50" s="43"/>
    </row>
    <row r="51" spans="1:4" ht="15.75">
      <c r="A51" s="46" t="s">
        <v>145</v>
      </c>
      <c r="B51" s="45"/>
      <c r="C51" s="43"/>
      <c r="D51" s="43"/>
    </row>
    <row r="52" spans="1:4" ht="15">
      <c r="A52" s="45" t="s">
        <v>70</v>
      </c>
      <c r="B52" s="45" t="s">
        <v>66</v>
      </c>
      <c r="C52" s="43"/>
      <c r="D52" s="43"/>
    </row>
    <row r="53" spans="1:4" ht="15">
      <c r="A53" s="45" t="s">
        <v>124</v>
      </c>
      <c r="B53" s="45" t="s">
        <v>129</v>
      </c>
      <c r="C53" s="43"/>
      <c r="D53" s="43"/>
    </row>
    <row r="54" spans="1:4" ht="15">
      <c r="A54" s="45" t="s">
        <v>93</v>
      </c>
      <c r="B54" s="45" t="s">
        <v>90</v>
      </c>
      <c r="C54" s="43"/>
      <c r="D54" s="43"/>
    </row>
    <row r="55" spans="1:4" ht="15">
      <c r="A55" s="45" t="s">
        <v>103</v>
      </c>
      <c r="B55" s="45" t="s">
        <v>106</v>
      </c>
      <c r="C55" s="43"/>
      <c r="D55" s="43"/>
    </row>
    <row r="56" spans="1:4" ht="15">
      <c r="A56" s="45" t="s">
        <v>121</v>
      </c>
      <c r="B56" s="45" t="s">
        <v>123</v>
      </c>
      <c r="C56" s="43"/>
      <c r="D56" s="43"/>
    </row>
    <row r="57" spans="1:4" ht="15">
      <c r="A57" s="45"/>
      <c r="B57" s="45"/>
      <c r="C57" s="43"/>
      <c r="D57" s="43"/>
    </row>
    <row r="58" spans="1:4" ht="15">
      <c r="A58" s="45" t="s">
        <v>76</v>
      </c>
      <c r="B58" s="45" t="s">
        <v>74</v>
      </c>
      <c r="C58" s="43"/>
      <c r="D58" s="43"/>
    </row>
    <row r="59" spans="1:4" ht="15">
      <c r="A59" s="45" t="s">
        <v>88</v>
      </c>
      <c r="B59" s="45" t="s">
        <v>84</v>
      </c>
      <c r="C59" s="43"/>
      <c r="D59" s="43"/>
    </row>
    <row r="60" spans="1:4" ht="15">
      <c r="A60" s="45" t="s">
        <v>120</v>
      </c>
      <c r="B60" s="45" t="s">
        <v>123</v>
      </c>
      <c r="C60" s="43"/>
      <c r="D60" s="43"/>
    </row>
    <row r="61" spans="1:4" ht="15">
      <c r="A61" s="45" t="s">
        <v>130</v>
      </c>
      <c r="B61" s="45" t="s">
        <v>135</v>
      </c>
      <c r="C61" s="43"/>
      <c r="D61" s="43"/>
    </row>
    <row r="62" spans="1:4" ht="15">
      <c r="A62" s="45" t="s">
        <v>127</v>
      </c>
      <c r="B62" s="45" t="s">
        <v>129</v>
      </c>
      <c r="C62" s="43"/>
      <c r="D62" s="43"/>
    </row>
    <row r="63" spans="1:4" ht="15">
      <c r="A63" s="45"/>
      <c r="B63" s="45"/>
      <c r="C63" s="43"/>
      <c r="D63" s="43"/>
    </row>
    <row r="64" spans="1:4" ht="15">
      <c r="A64" s="45" t="s">
        <v>126</v>
      </c>
      <c r="B64" s="45" t="s">
        <v>129</v>
      </c>
      <c r="C64" s="43"/>
      <c r="D64" s="43"/>
    </row>
    <row r="65" spans="1:4" ht="15">
      <c r="A65" s="45" t="s">
        <v>75</v>
      </c>
      <c r="B65" s="45" t="s">
        <v>74</v>
      </c>
      <c r="C65" s="43"/>
      <c r="D65" s="43"/>
    </row>
    <row r="66" spans="1:4" ht="15">
      <c r="A66" s="45" t="s">
        <v>81</v>
      </c>
      <c r="B66" s="45" t="s">
        <v>79</v>
      </c>
      <c r="C66" s="43"/>
      <c r="D66" s="43"/>
    </row>
    <row r="67" spans="1:4" ht="15">
      <c r="A67" s="45" t="s">
        <v>101</v>
      </c>
      <c r="B67" s="45" t="s">
        <v>106</v>
      </c>
      <c r="C67" s="43"/>
      <c r="D67" s="43"/>
    </row>
    <row r="68" spans="1:4" ht="15">
      <c r="A68" s="45" t="s">
        <v>112</v>
      </c>
      <c r="B68" s="45" t="s">
        <v>113</v>
      </c>
      <c r="C68" s="43"/>
      <c r="D68" s="43"/>
    </row>
    <row r="69" spans="1:4" ht="15">
      <c r="A69" s="45"/>
      <c r="B69" s="45"/>
      <c r="C69" s="43"/>
      <c r="D69" s="43"/>
    </row>
    <row r="70" spans="1:4" ht="15">
      <c r="A70" s="45" t="s">
        <v>117</v>
      </c>
      <c r="B70" s="45" t="s">
        <v>113</v>
      </c>
      <c r="C70" s="43"/>
      <c r="D70" s="43"/>
    </row>
    <row r="71" spans="1:4" ht="15">
      <c r="A71" s="45" t="s">
        <v>80</v>
      </c>
      <c r="B71" s="45" t="s">
        <v>79</v>
      </c>
      <c r="C71" s="43"/>
      <c r="D71" s="43"/>
    </row>
    <row r="72" spans="1:4" ht="15">
      <c r="A72" s="45" t="s">
        <v>68</v>
      </c>
      <c r="B72" s="45" t="s">
        <v>66</v>
      </c>
      <c r="C72" s="43"/>
      <c r="D72" s="43"/>
    </row>
    <row r="73" spans="1:4" ht="15">
      <c r="A73" s="45" t="s">
        <v>67</v>
      </c>
      <c r="B73" s="45" t="s">
        <v>66</v>
      </c>
      <c r="C73" s="43"/>
      <c r="D73" s="43"/>
    </row>
    <row r="74" spans="1:4" ht="15">
      <c r="A74" s="45" t="s">
        <v>100</v>
      </c>
      <c r="B74" s="45" t="s">
        <v>96</v>
      </c>
      <c r="C74" s="43"/>
      <c r="D74" s="43"/>
    </row>
    <row r="75" spans="1:4" ht="15">
      <c r="A75" s="45"/>
      <c r="B75" s="45"/>
      <c r="C75" s="43"/>
      <c r="D75" s="43"/>
    </row>
    <row r="76" spans="1:4" ht="15">
      <c r="A76" s="45" t="s">
        <v>139</v>
      </c>
      <c r="B76" s="45" t="s">
        <v>137</v>
      </c>
      <c r="C76" s="43"/>
      <c r="D76" s="43"/>
    </row>
    <row r="77" spans="1:4" ht="15">
      <c r="A77" s="45" t="s">
        <v>85</v>
      </c>
      <c r="B77" s="45" t="s">
        <v>84</v>
      </c>
      <c r="C77" s="43"/>
      <c r="D77" s="43"/>
    </row>
    <row r="78" spans="1:4" ht="15">
      <c r="A78" s="45" t="s">
        <v>102</v>
      </c>
      <c r="B78" s="45" t="s">
        <v>106</v>
      </c>
      <c r="C78" s="43"/>
      <c r="D78" s="43"/>
    </row>
    <row r="79" spans="1:4" ht="15">
      <c r="A79" s="45" t="s">
        <v>134</v>
      </c>
      <c r="B79" s="45" t="s">
        <v>135</v>
      </c>
      <c r="C79" s="43"/>
      <c r="D79" s="43"/>
    </row>
    <row r="80" spans="1:4" ht="15">
      <c r="A80" s="43"/>
      <c r="B80" s="43"/>
      <c r="C80" s="43"/>
      <c r="D80" s="43"/>
    </row>
  </sheetData>
  <printOptions/>
  <pageMargins left="0.75" right="0.75" top="1" bottom="0.57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H9" sqref="H9"/>
    </sheetView>
  </sheetViews>
  <sheetFormatPr defaultColWidth="9.00390625" defaultRowHeight="12.75"/>
  <cols>
    <col min="1" max="1" width="20.375" style="0" customWidth="1"/>
    <col min="2" max="2" width="26.125" style="0" customWidth="1"/>
  </cols>
  <sheetData>
    <row r="1" ht="15.75">
      <c r="A1" s="19" t="s">
        <v>60</v>
      </c>
    </row>
    <row r="3" spans="1:4" ht="12.75">
      <c r="A3" s="23" t="s">
        <v>0</v>
      </c>
      <c r="B3" s="23" t="s">
        <v>1</v>
      </c>
      <c r="C3" s="35" t="s">
        <v>5</v>
      </c>
      <c r="D3" s="35" t="s">
        <v>3</v>
      </c>
    </row>
    <row r="4" spans="1:4" ht="12.75">
      <c r="A4" s="15" t="s">
        <v>13</v>
      </c>
      <c r="B4" s="15" t="s">
        <v>12</v>
      </c>
      <c r="C4" s="34">
        <v>8.1</v>
      </c>
      <c r="D4" s="7">
        <v>747</v>
      </c>
    </row>
    <row r="5" spans="1:4" ht="12.75">
      <c r="A5" s="15" t="s">
        <v>11</v>
      </c>
      <c r="B5" s="15" t="s">
        <v>12</v>
      </c>
      <c r="C5" s="34">
        <v>7.9</v>
      </c>
      <c r="D5" s="7">
        <v>806</v>
      </c>
    </row>
    <row r="6" spans="1:4" ht="12.75">
      <c r="A6" s="15" t="s">
        <v>15</v>
      </c>
      <c r="B6" s="15" t="s">
        <v>12</v>
      </c>
      <c r="C6" s="34">
        <v>8.7</v>
      </c>
      <c r="D6" s="7">
        <v>582</v>
      </c>
    </row>
    <row r="7" spans="1:4" ht="12.75">
      <c r="A7" s="15" t="s">
        <v>14</v>
      </c>
      <c r="B7" s="15" t="s">
        <v>12</v>
      </c>
      <c r="C7" s="34">
        <v>9.1</v>
      </c>
      <c r="D7" s="7">
        <v>482</v>
      </c>
    </row>
    <row r="8" spans="1:4" ht="12.75">
      <c r="A8" s="15" t="s">
        <v>16</v>
      </c>
      <c r="B8" s="15" t="s">
        <v>12</v>
      </c>
      <c r="C8" s="34">
        <v>8.9</v>
      </c>
      <c r="D8" s="7">
        <v>531</v>
      </c>
    </row>
    <row r="9" spans="1:4" ht="12.75">
      <c r="A9" s="15"/>
      <c r="B9" s="15"/>
      <c r="C9" s="34"/>
      <c r="D9" s="7"/>
    </row>
    <row r="10" spans="1:4" ht="12.75">
      <c r="A10" s="15"/>
      <c r="B10" s="15"/>
      <c r="C10" s="34"/>
      <c r="D10" s="7"/>
    </row>
    <row r="11" spans="1:4" ht="12.75">
      <c r="A11" s="15" t="s">
        <v>17</v>
      </c>
      <c r="B11" s="15" t="s">
        <v>18</v>
      </c>
      <c r="C11" s="34">
        <v>9</v>
      </c>
      <c r="D11" s="7">
        <v>506</v>
      </c>
    </row>
    <row r="12" spans="1:4" ht="12.75">
      <c r="A12" s="15" t="s">
        <v>22</v>
      </c>
      <c r="B12" s="15" t="s">
        <v>18</v>
      </c>
      <c r="C12" s="34">
        <v>8.5</v>
      </c>
      <c r="D12" s="7">
        <v>635</v>
      </c>
    </row>
    <row r="13" spans="1:4" ht="12.75">
      <c r="A13" s="15" t="s">
        <v>21</v>
      </c>
      <c r="B13" s="15" t="s">
        <v>18</v>
      </c>
      <c r="C13" s="34">
        <v>8.3</v>
      </c>
      <c r="D13" s="7">
        <v>690</v>
      </c>
    </row>
    <row r="14" spans="1:4" ht="12.75">
      <c r="A14" s="15" t="s">
        <v>20</v>
      </c>
      <c r="B14" s="15" t="s">
        <v>18</v>
      </c>
      <c r="C14" s="34">
        <v>8.5</v>
      </c>
      <c r="D14" s="7">
        <v>635</v>
      </c>
    </row>
    <row r="15" spans="1:4" ht="12.75">
      <c r="A15" s="15" t="s">
        <v>19</v>
      </c>
      <c r="B15" s="15" t="s">
        <v>18</v>
      </c>
      <c r="C15" s="34">
        <v>8.9</v>
      </c>
      <c r="D15" s="7">
        <v>531</v>
      </c>
    </row>
    <row r="16" spans="1:4" ht="12.75">
      <c r="A16" s="15"/>
      <c r="B16" s="15"/>
      <c r="C16" s="34"/>
      <c r="D16" s="7"/>
    </row>
    <row r="17" spans="1:4" ht="12.75">
      <c r="A17" s="15"/>
      <c r="B17" s="15"/>
      <c r="C17" s="34"/>
      <c r="D17" s="7"/>
    </row>
    <row r="18" spans="1:4" ht="12.75">
      <c r="A18" s="15" t="s">
        <v>27</v>
      </c>
      <c r="B18" s="15" t="s">
        <v>23</v>
      </c>
      <c r="C18" s="34">
        <v>8.1</v>
      </c>
      <c r="D18" s="7">
        <v>747</v>
      </c>
    </row>
    <row r="19" spans="1:4" ht="12.75">
      <c r="A19" s="15" t="s">
        <v>26</v>
      </c>
      <c r="B19" s="15" t="s">
        <v>23</v>
      </c>
      <c r="C19" s="34">
        <v>9.1</v>
      </c>
      <c r="D19" s="7">
        <v>482</v>
      </c>
    </row>
    <row r="20" spans="1:4" ht="12.75">
      <c r="A20" s="15" t="s">
        <v>25</v>
      </c>
      <c r="B20" s="15" t="s">
        <v>23</v>
      </c>
      <c r="C20" s="34">
        <v>9</v>
      </c>
      <c r="D20" s="7">
        <v>506</v>
      </c>
    </row>
    <row r="21" spans="1:4" ht="12.75">
      <c r="A21" s="15" t="s">
        <v>58</v>
      </c>
      <c r="B21" s="15" t="s">
        <v>23</v>
      </c>
      <c r="C21" s="34">
        <v>8.9</v>
      </c>
      <c r="D21" s="7">
        <v>531</v>
      </c>
    </row>
    <row r="22" spans="1:4" ht="12.75">
      <c r="A22" s="15" t="s">
        <v>24</v>
      </c>
      <c r="B22" s="15" t="s">
        <v>23</v>
      </c>
      <c r="C22" s="34">
        <v>9.1</v>
      </c>
      <c r="D22" s="7">
        <v>482</v>
      </c>
    </row>
    <row r="23" spans="1:4" ht="12.75">
      <c r="A23" s="15"/>
      <c r="B23" s="15"/>
      <c r="C23" s="34"/>
      <c r="D23" s="7"/>
    </row>
    <row r="24" spans="1:4" ht="12.75">
      <c r="A24" s="15"/>
      <c r="B24" s="15"/>
      <c r="C24" s="34"/>
      <c r="D24" s="7"/>
    </row>
    <row r="25" spans="1:4" ht="12.75">
      <c r="A25" s="15" t="s">
        <v>28</v>
      </c>
      <c r="B25" s="15" t="s">
        <v>33</v>
      </c>
      <c r="C25" s="34">
        <v>7.6</v>
      </c>
      <c r="D25" s="7">
        <v>898</v>
      </c>
    </row>
    <row r="26" spans="1:4" ht="12.75">
      <c r="A26" s="15" t="s">
        <v>32</v>
      </c>
      <c r="B26" s="15" t="s">
        <v>33</v>
      </c>
      <c r="C26" s="34">
        <v>8.4</v>
      </c>
      <c r="D26" s="7">
        <v>662</v>
      </c>
    </row>
    <row r="27" spans="1:4" ht="12.75">
      <c r="A27" s="15" t="s">
        <v>29</v>
      </c>
      <c r="B27" s="15" t="s">
        <v>33</v>
      </c>
      <c r="C27" s="34">
        <v>8.2</v>
      </c>
      <c r="D27" s="7">
        <v>718</v>
      </c>
    </row>
    <row r="28" spans="1:4" ht="12.75">
      <c r="A28" s="15" t="s">
        <v>31</v>
      </c>
      <c r="B28" s="15" t="s">
        <v>33</v>
      </c>
      <c r="C28" s="34">
        <v>9</v>
      </c>
      <c r="D28" s="7">
        <v>506</v>
      </c>
    </row>
    <row r="29" spans="1:4" ht="12.75">
      <c r="A29" s="15" t="s">
        <v>30</v>
      </c>
      <c r="B29" s="15" t="s">
        <v>33</v>
      </c>
      <c r="C29" s="34">
        <v>9.1</v>
      </c>
      <c r="D29" s="7">
        <v>482</v>
      </c>
    </row>
    <row r="30" spans="1:4" ht="12.75">
      <c r="A30" s="15"/>
      <c r="B30" s="15"/>
      <c r="C30" s="34"/>
      <c r="D30" s="7"/>
    </row>
    <row r="31" spans="1:4" ht="12.75">
      <c r="A31" s="15"/>
      <c r="B31" s="15"/>
      <c r="C31" s="34"/>
      <c r="D31" s="7"/>
    </row>
    <row r="32" spans="1:4" ht="12.75">
      <c r="A32" s="15" t="s">
        <v>35</v>
      </c>
      <c r="B32" s="15" t="s">
        <v>34</v>
      </c>
      <c r="C32" s="34">
        <v>8.3</v>
      </c>
      <c r="D32" s="7">
        <v>690</v>
      </c>
    </row>
    <row r="33" spans="1:4" ht="12.75">
      <c r="A33" s="15" t="s">
        <v>38</v>
      </c>
      <c r="B33" s="15" t="s">
        <v>34</v>
      </c>
      <c r="C33" s="34">
        <v>8.2</v>
      </c>
      <c r="D33" s="7">
        <v>718</v>
      </c>
    </row>
    <row r="34" spans="1:4" ht="12.75">
      <c r="A34" s="15" t="s">
        <v>37</v>
      </c>
      <c r="B34" s="15" t="s">
        <v>34</v>
      </c>
      <c r="C34" s="34">
        <v>9</v>
      </c>
      <c r="D34" s="7">
        <v>506</v>
      </c>
    </row>
    <row r="35" spans="1:4" ht="12.75">
      <c r="A35" s="15" t="s">
        <v>39</v>
      </c>
      <c r="B35" s="15" t="s">
        <v>34</v>
      </c>
      <c r="C35" s="34">
        <v>8.9</v>
      </c>
      <c r="D35" s="7">
        <v>531</v>
      </c>
    </row>
    <row r="36" spans="1:4" ht="12.75">
      <c r="A36" s="15" t="s">
        <v>36</v>
      </c>
      <c r="B36" s="15" t="s">
        <v>34</v>
      </c>
      <c r="C36" s="34">
        <v>8.9</v>
      </c>
      <c r="D36" s="7">
        <v>531</v>
      </c>
    </row>
    <row r="37" spans="1:4" ht="12.75">
      <c r="A37" s="15"/>
      <c r="B37" s="15"/>
      <c r="C37" s="34"/>
      <c r="D37" s="7"/>
    </row>
    <row r="38" spans="1:4" ht="12.75">
      <c r="A38" s="15"/>
      <c r="B38" s="15"/>
      <c r="C38" s="34"/>
      <c r="D38" s="7"/>
    </row>
    <row r="39" spans="1:4" ht="12.75">
      <c r="A39" s="15" t="s">
        <v>42</v>
      </c>
      <c r="B39" s="15" t="s">
        <v>45</v>
      </c>
      <c r="C39" s="34">
        <v>8.9</v>
      </c>
      <c r="D39" s="7">
        <v>531</v>
      </c>
    </row>
    <row r="40" spans="1:4" ht="12.75">
      <c r="A40" s="15" t="s">
        <v>43</v>
      </c>
      <c r="B40" s="15" t="s">
        <v>45</v>
      </c>
      <c r="C40" s="34">
        <v>9</v>
      </c>
      <c r="D40" s="7">
        <v>506</v>
      </c>
    </row>
    <row r="41" spans="1:4" ht="12.75">
      <c r="A41" s="15" t="s">
        <v>40</v>
      </c>
      <c r="B41" s="15" t="s">
        <v>45</v>
      </c>
      <c r="C41" s="34">
        <v>8.8</v>
      </c>
      <c r="D41" s="7">
        <v>556</v>
      </c>
    </row>
    <row r="42" spans="1:4" ht="12.75">
      <c r="A42" s="15" t="s">
        <v>41</v>
      </c>
      <c r="B42" s="15" t="s">
        <v>45</v>
      </c>
      <c r="C42" s="34">
        <v>8.6</v>
      </c>
      <c r="D42" s="7">
        <v>608</v>
      </c>
    </row>
    <row r="43" spans="1:4" ht="12.75">
      <c r="A43" s="15" t="s">
        <v>44</v>
      </c>
      <c r="B43" s="15" t="s">
        <v>45</v>
      </c>
      <c r="C43" s="34">
        <v>8.9</v>
      </c>
      <c r="D43" s="7">
        <v>531</v>
      </c>
    </row>
    <row r="44" spans="1:4" ht="12.75">
      <c r="A44" s="15"/>
      <c r="B44" s="15"/>
      <c r="C44" s="34"/>
      <c r="D44" s="7"/>
    </row>
    <row r="45" spans="1:4" ht="12.75">
      <c r="A45" s="15"/>
      <c r="B45" s="15"/>
      <c r="C45" s="34"/>
      <c r="D45" s="7"/>
    </row>
    <row r="46" spans="1:4" ht="12.75">
      <c r="A46" s="15" t="s">
        <v>47</v>
      </c>
      <c r="B46" s="15" t="s">
        <v>46</v>
      </c>
      <c r="C46" s="34">
        <v>8</v>
      </c>
      <c r="D46" s="7">
        <v>776</v>
      </c>
    </row>
    <row r="47" spans="1:4" ht="12.75">
      <c r="A47" s="15" t="s">
        <v>50</v>
      </c>
      <c r="B47" s="15" t="s">
        <v>46</v>
      </c>
      <c r="C47" s="34">
        <v>9.5</v>
      </c>
      <c r="D47" s="7">
        <v>391</v>
      </c>
    </row>
    <row r="48" spans="1:4" ht="12.75">
      <c r="A48" s="15" t="s">
        <v>51</v>
      </c>
      <c r="B48" s="15" t="s">
        <v>46</v>
      </c>
      <c r="C48" s="34">
        <v>9.2</v>
      </c>
      <c r="D48" s="7">
        <v>458</v>
      </c>
    </row>
    <row r="49" spans="1:4" ht="12.75">
      <c r="A49" s="15" t="s">
        <v>49</v>
      </c>
      <c r="B49" s="15" t="s">
        <v>46</v>
      </c>
      <c r="C49" s="34">
        <v>8.7</v>
      </c>
      <c r="D49" s="7">
        <v>582</v>
      </c>
    </row>
    <row r="50" spans="1:4" ht="12.75">
      <c r="A50" s="15" t="s">
        <v>48</v>
      </c>
      <c r="B50" s="15" t="s">
        <v>46</v>
      </c>
      <c r="C50" s="34">
        <v>9.8</v>
      </c>
      <c r="D50" s="7">
        <v>328</v>
      </c>
    </row>
    <row r="51" spans="1:4" ht="12.75">
      <c r="A51" s="15"/>
      <c r="B51" s="15"/>
      <c r="C51" s="34"/>
      <c r="D51" s="7"/>
    </row>
    <row r="52" spans="1:4" ht="12.75">
      <c r="A52" s="15"/>
      <c r="B52" s="15"/>
      <c r="C52" s="34"/>
      <c r="D52" s="7"/>
    </row>
    <row r="53" spans="1:4" ht="12.75">
      <c r="A53" s="15" t="s">
        <v>52</v>
      </c>
      <c r="B53" s="15" t="s">
        <v>57</v>
      </c>
      <c r="C53" s="34">
        <v>9.3</v>
      </c>
      <c r="D53" s="7">
        <v>435</v>
      </c>
    </row>
    <row r="54" spans="1:4" ht="12.75">
      <c r="A54" s="15" t="s">
        <v>53</v>
      </c>
      <c r="B54" s="15" t="s">
        <v>57</v>
      </c>
      <c r="C54" s="34">
        <v>8.3</v>
      </c>
      <c r="D54" s="7">
        <v>690</v>
      </c>
    </row>
    <row r="55" spans="1:4" ht="12.75">
      <c r="A55" s="15" t="s">
        <v>55</v>
      </c>
      <c r="B55" s="15" t="s">
        <v>57</v>
      </c>
      <c r="C55" s="34">
        <v>8.3</v>
      </c>
      <c r="D55" s="7">
        <v>690</v>
      </c>
    </row>
    <row r="56" spans="1:4" ht="12.75">
      <c r="A56" s="15" t="s">
        <v>56</v>
      </c>
      <c r="B56" s="15" t="s">
        <v>57</v>
      </c>
      <c r="C56" s="34">
        <v>8.4</v>
      </c>
      <c r="D56" s="7">
        <v>662</v>
      </c>
    </row>
    <row r="57" spans="1:4" ht="12.75">
      <c r="A57" s="15" t="s">
        <v>54</v>
      </c>
      <c r="B57" s="15" t="s">
        <v>57</v>
      </c>
      <c r="C57" s="34">
        <v>8.9</v>
      </c>
      <c r="D57" s="7">
        <v>531</v>
      </c>
    </row>
  </sheetData>
  <printOptions/>
  <pageMargins left="0.75" right="0.75" top="0.72" bottom="1" header="0.41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Lada</cp:lastModifiedBy>
  <cp:lastPrinted>2008-05-13T13:46:42Z</cp:lastPrinted>
  <dcterms:created xsi:type="dcterms:W3CDTF">2007-05-25T07:13:32Z</dcterms:created>
  <dcterms:modified xsi:type="dcterms:W3CDTF">2008-05-13T13:50:19Z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-1269578364</vt:i4>
  </property>
  <property fmtid="{D5CDD505-2E9C-101B-9397-08002B2CF9AE}" pid="3" name="_EmailSubject">
    <vt:lpwstr>Čtyřboj</vt:lpwstr>
  </property>
  <property fmtid="{D5CDD505-2E9C-101B-9397-08002B2CF9AE}" pid="4" name="_AuthorEmail">
    <vt:lpwstr>brozpa@quick.cz</vt:lpwstr>
  </property>
  <property fmtid="{D5CDD505-2E9C-101B-9397-08002B2CF9AE}" pid="5" name="_AuthorEmailDisplayName">
    <vt:lpwstr>Pavel Brož</vt:lpwstr>
  </property>
  <property fmtid="{D5CDD505-2E9C-101B-9397-08002B2CF9AE}" pid="6" name="_ReviewingToolsShownOnce">
    <vt:lpwstr/>
  </property>
</Properties>
</file>