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9045" activeTab="0"/>
  </bookViews>
  <sheets>
    <sheet name="závod" sheetId="1" r:id="rId1"/>
    <sheet name="60 m" sheetId="2" r:id="rId2"/>
    <sheet name="8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<sst xmlns="http://schemas.openxmlformats.org/spreadsheetml/2006/main" count="441" uniqueCount="75">
  <si>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</si>
  <si>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</si>
  <si>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</si>
  <si>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</si>
  <si>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</si>
  <si>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</si>
  <si>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</si>
  <si>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</si>
  <si>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</si>
  <si>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</si>
  <si>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</si>
  <si>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</si>
  <si>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1.</t>
  </si>
  <si>
    <t>2.</t>
  </si>
  <si>
    <t>3.</t>
  </si>
  <si>
    <t>4.</t>
  </si>
  <si>
    <t>5.</t>
  </si>
  <si>
    <t>800 m žákyně</t>
  </si>
  <si>
    <t>60 m žákyně starší</t>
  </si>
  <si>
    <t>nejlepší</t>
  </si>
  <si>
    <t>Výška žákyně starší</t>
  </si>
  <si>
    <t>Základní výška 110 cm, zvyšování po 4 cm.</t>
  </si>
  <si>
    <t xml:space="preserve">: </t>
  </si>
  <si>
    <t>ROČNÍK</t>
  </si>
  <si>
    <t>Buštová Simona</t>
  </si>
  <si>
    <t>Kohoutová Radka</t>
  </si>
  <si>
    <t>Kratochvílová Tereza</t>
  </si>
  <si>
    <t>Jablonné v Podještědí</t>
  </si>
  <si>
    <t>Drábová Stella</t>
  </si>
  <si>
    <t>Ryšavá Vendulka</t>
  </si>
  <si>
    <t>Tymešová Anna</t>
  </si>
  <si>
    <t>Hrtánková Jana</t>
  </si>
  <si>
    <t>Procházková Janka</t>
  </si>
  <si>
    <t>U Lesa Nový Bor</t>
  </si>
  <si>
    <t>Slaboňová Štěpánka</t>
  </si>
  <si>
    <t>Rumlenová Tereza</t>
  </si>
  <si>
    <t>Starší žákyně- krajské kolo atletického čtyřboje ZŠ</t>
  </si>
  <si>
    <t>3. 10. 2017 Jablonné v Podještědí</t>
  </si>
  <si>
    <t>Sportovní Tanvald</t>
  </si>
  <si>
    <t>Borlová Eliška</t>
  </si>
  <si>
    <t>Černá Gabriela</t>
  </si>
  <si>
    <t>Černá Petra</t>
  </si>
  <si>
    <t>Štejfová Barbora</t>
  </si>
  <si>
    <t>Musilová Pavla</t>
  </si>
  <si>
    <t>Arbesova Jablonec</t>
  </si>
  <si>
    <t>Cholenská Diana</t>
  </si>
  <si>
    <t>Novotná Viktorie</t>
  </si>
  <si>
    <t>Jégrová Denisa</t>
  </si>
  <si>
    <t>Štěpánková Anna</t>
  </si>
  <si>
    <t>Paulusová Lucie</t>
  </si>
  <si>
    <t>Vinklářová Aneta</t>
  </si>
  <si>
    <t>Půlpánová Magdaléna</t>
  </si>
  <si>
    <t>Jakouběová Kateřina</t>
  </si>
  <si>
    <t>Komenského Jilemnice</t>
  </si>
  <si>
    <t>Skálova Turnov</t>
  </si>
  <si>
    <t xml:space="preserve">Janatková Karolína </t>
  </si>
  <si>
    <t xml:space="preserve">Burešová Barbora </t>
  </si>
  <si>
    <t xml:space="preserve">Štejfová  Amálie </t>
  </si>
  <si>
    <t>Střihavka Eliška</t>
  </si>
  <si>
    <t xml:space="preserve">Hatašová Štěpánka </t>
  </si>
  <si>
    <t>Koule 3 kg žákyně starší, 3 pokusy</t>
  </si>
  <si>
    <t>Míček žákyně starší, 3 pokusy</t>
  </si>
  <si>
    <t>Dálka žákyně starší, 3 pokusy</t>
  </si>
  <si>
    <t>Janďurová Linda</t>
  </si>
  <si>
    <t>Černá Tereza</t>
  </si>
  <si>
    <t>Poupová Karolína</t>
  </si>
  <si>
    <t>Hrdinová Anna</t>
  </si>
  <si>
    <t>Šimonová   Magdaléna</t>
  </si>
  <si>
    <t>Vrchlického Liberec</t>
  </si>
  <si>
    <t>Faltová Natálie</t>
  </si>
  <si>
    <t>Kohlerová Eliška</t>
  </si>
  <si>
    <t>7.</t>
  </si>
  <si>
    <t>6.</t>
  </si>
  <si>
    <t>Pořadí škol</t>
  </si>
  <si>
    <t>;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</si>
</sst>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9" sqref="B59"/>
    </sheetView>
  </sheetViews>
  <sheetFormatPr defaultColWidth="9.00390625" defaultRowHeight="12.75"/>
  <cols>
    <col min="1" max="1" width="7.75390625" style="0" customWidth="1"/>
    <col min="2" max="2" width="22.25390625" style="0" customWidth="1"/>
    <col min="3" max="3" width="7.375" style="0" customWidth="1"/>
    <col min="4" max="4" width="20.00390625" style="0" customWidth="1"/>
    <col min="5" max="5" width="8.125" style="0" customWidth="1"/>
    <col min="6" max="6" width="5.625" style="0" customWidth="1"/>
    <col min="7" max="7" width="7.125" style="0" customWidth="1"/>
    <col min="8" max="9" width="5.625" style="0" customWidth="1"/>
    <col min="10" max="12" width="5.375" style="0" customWidth="1"/>
    <col min="13" max="13" width="6.375" style="0" customWidth="1"/>
    <col min="14" max="14" width="5.625" style="0" customWidth="1"/>
    <col min="15" max="15" width="3.00390625" style="0" customWidth="1"/>
    <col min="16" max="16" width="1.12109375" style="0" customWidth="1"/>
    <col min="17" max="17" width="6.125" style="17" customWidth="1"/>
    <col min="18" max="18" width="5.625" style="0" customWidth="1"/>
    <col min="19" max="19" width="8.00390625" style="0" customWidth="1"/>
  </cols>
  <sheetData>
    <row r="1" ht="23.25">
      <c r="A1" s="16" t="s">
        <v>36</v>
      </c>
    </row>
    <row r="3" ht="15.75">
      <c r="A3" s="20" t="s">
        <v>37</v>
      </c>
    </row>
    <row r="5" spans="1:24" ht="12.75">
      <c r="A5" s="2" t="s">
        <v>0</v>
      </c>
      <c r="B5" s="2" t="s">
        <v>1</v>
      </c>
      <c r="C5" s="2" t="s">
        <v>23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4</v>
      </c>
      <c r="I5" s="2" t="s">
        <v>6</v>
      </c>
      <c r="J5" s="2" t="s">
        <v>4</v>
      </c>
      <c r="K5" s="2" t="s">
        <v>7</v>
      </c>
      <c r="L5" s="2" t="s">
        <v>4</v>
      </c>
      <c r="M5" s="2" t="s">
        <v>8</v>
      </c>
      <c r="N5" s="2" t="s">
        <v>4</v>
      </c>
      <c r="O5" s="35" t="s">
        <v>9</v>
      </c>
      <c r="P5" s="36"/>
      <c r="Q5" s="37"/>
      <c r="R5" s="2" t="s">
        <v>4</v>
      </c>
      <c r="S5" s="2" t="s">
        <v>10</v>
      </c>
      <c r="U5" s="3"/>
      <c r="V5" s="3"/>
      <c r="W5" s="3"/>
      <c r="X5" s="3"/>
    </row>
    <row r="6" spans="1:24" ht="12.75">
      <c r="A6" s="2"/>
      <c r="B6" s="31" t="s">
        <v>25</v>
      </c>
      <c r="C6" s="31"/>
      <c r="D6" s="31" t="s">
        <v>27</v>
      </c>
      <c r="E6" s="5">
        <v>6.12</v>
      </c>
      <c r="F6" s="6">
        <f>IF(E6&lt;1.5,,IF(E6&lt;1.5,,SUM(56.0211*(POWER((E6-1.5),1.05)))))</f>
        <v>279.3995526834703</v>
      </c>
      <c r="G6" s="5">
        <v>0</v>
      </c>
      <c r="H6" s="6">
        <f>IF(G6&lt;8,,IF(G6&lt;8,,SUM(7.86*(POWER((G6-8),1.1)))))</f>
        <v>0</v>
      </c>
      <c r="I6" s="5">
        <v>9.89</v>
      </c>
      <c r="J6" s="6">
        <f>IF(I6&lt;0.1,,IF(I6&gt;13,,SUM(46.0849*(POWER((13-I6),1.81)))))</f>
        <v>359.2981272708805</v>
      </c>
      <c r="K6" s="7">
        <v>0</v>
      </c>
      <c r="L6" s="6">
        <f>IF(K6&lt;75,,IF(K6&lt;75,,SUM(1.84523*(POWER((K6-75),1.348)))))</f>
        <v>0</v>
      </c>
      <c r="M6" s="8">
        <v>427</v>
      </c>
      <c r="N6" s="6">
        <f>IF(M6&lt;210,,IF(M6&lt;210,,SUM(0.188807*(POWER((M6-210),1.41)))))</f>
        <v>371.900118217421</v>
      </c>
      <c r="O6" s="9">
        <v>3</v>
      </c>
      <c r="P6" s="10" t="s">
        <v>11</v>
      </c>
      <c r="Q6" s="18">
        <v>18.22</v>
      </c>
      <c r="R6" s="6">
        <f>IF((O6*60+Q6)&lt;0.1,,IF((O6*60+Q6)&gt;254,,SUM(0.11193*(POWER((254-(O6*60+Q6)),1.88)))))</f>
        <v>214.9443839697162</v>
      </c>
      <c r="S6" s="11">
        <f>SUM(F6,H6,J6,L6,N6,R6)</f>
        <v>1225.542182141488</v>
      </c>
      <c r="U6" s="3"/>
      <c r="V6" s="1"/>
      <c r="W6" s="1"/>
      <c r="X6" s="1"/>
    </row>
    <row r="7" spans="1:24" ht="12.75">
      <c r="A7" s="2"/>
      <c r="B7" s="31" t="s">
        <v>24</v>
      </c>
      <c r="C7" s="31"/>
      <c r="D7" s="31" t="s">
        <v>27</v>
      </c>
      <c r="E7" s="5">
        <v>0</v>
      </c>
      <c r="F7" s="6">
        <f>IF(E7&lt;1.5,,IF(E7&lt;1.5,,SUM(56.0211*(POWER((E7-1.5),1.05)))))</f>
        <v>0</v>
      </c>
      <c r="G7" s="5">
        <v>33.97</v>
      </c>
      <c r="H7" s="6">
        <f>IF(G7&lt;8,,IF(G7&lt;8,,SUM(7.86*(POWER((G7-8),1.1)))))</f>
        <v>282.71033852342885</v>
      </c>
      <c r="I7" s="5">
        <v>8.96</v>
      </c>
      <c r="J7" s="6">
        <f>IF(I7&lt;0.1,,IF(I7&gt;13,,SUM(46.0849*(POWER((13-I7),1.81)))))</f>
        <v>576.9111335552832</v>
      </c>
      <c r="K7" s="7">
        <v>138</v>
      </c>
      <c r="L7" s="6">
        <f>IF(K7&lt;75,,IF(K7&lt;75,,SUM(1.84523*(POWER((K7-75),1.348)))))</f>
        <v>491.54305854329834</v>
      </c>
      <c r="M7" s="8">
        <v>0</v>
      </c>
      <c r="N7" s="6">
        <f>IF(M7&lt;210,,IF(M7&lt;210,,SUM(0.188807*(POWER((M7-210),1.41)))))</f>
        <v>0</v>
      </c>
      <c r="O7" s="9">
        <v>2</v>
      </c>
      <c r="P7" s="10" t="s">
        <v>11</v>
      </c>
      <c r="Q7" s="18">
        <v>41.83</v>
      </c>
      <c r="R7" s="6">
        <f>IF((O7*60+Q7)&lt;0.1,,IF((O7*60+Q7)&gt;254,,SUM(0.11193*(POWER((254-(O7*60+Q7)),1.88)))))</f>
        <v>552.5542558309319</v>
      </c>
      <c r="S7" s="11">
        <f>SUM(F7,H7,J7,L7,N7,R7)</f>
        <v>1903.7187864529421</v>
      </c>
      <c r="U7" s="3"/>
      <c r="V7" s="1"/>
      <c r="W7" s="1"/>
      <c r="X7" s="1"/>
    </row>
    <row r="8" spans="1:24" ht="12.75">
      <c r="A8" s="2"/>
      <c r="B8" s="31" t="s">
        <v>28</v>
      </c>
      <c r="C8" s="31"/>
      <c r="D8" s="31" t="s">
        <v>27</v>
      </c>
      <c r="E8" s="5">
        <v>6.3</v>
      </c>
      <c r="F8" s="6">
        <f>IF(E8&lt;1.5,,IF(E8&lt;1.5,,SUM(56.0211*(POWER((E8-1.5),1.05)))))</f>
        <v>290.8405326772065</v>
      </c>
      <c r="G8" s="5">
        <v>0</v>
      </c>
      <c r="H8" s="6">
        <f>IF(G8&lt;8,,IF(G8&lt;8,,SUM(7.86*(POWER((G8-8),1.1)))))</f>
        <v>0</v>
      </c>
      <c r="I8" s="5">
        <v>9.13</v>
      </c>
      <c r="J8" s="6">
        <f>IF(I8&lt;0.1,,IF(I8&gt;13,,SUM(46.0849*(POWER((13-I8),1.81)))))</f>
        <v>533.7224809557242</v>
      </c>
      <c r="K8" s="7">
        <v>138</v>
      </c>
      <c r="L8" s="6">
        <f>IF(K8&lt;75,,IF(K8&lt;75,,SUM(1.84523*(POWER((K8-75),1.348)))))</f>
        <v>491.54305854329834</v>
      </c>
      <c r="M8" s="8">
        <v>0</v>
      </c>
      <c r="N8" s="6">
        <f>IF(M8&lt;210,,IF(M8&lt;210,,SUM(0.188807*(POWER((M8-210),1.41)))))</f>
        <v>0</v>
      </c>
      <c r="O8" s="9">
        <v>3</v>
      </c>
      <c r="P8" s="10" t="s">
        <v>11</v>
      </c>
      <c r="Q8" s="18">
        <v>15.4</v>
      </c>
      <c r="R8" s="6">
        <f>IF((O8*60+Q8)&lt;0.1,,IF((O8*60+Q8)&gt;254,,SUM(0.11193*(POWER((254-(O8*60+Q8)),1.88)))))</f>
        <v>235.8272691094215</v>
      </c>
      <c r="S8" s="11">
        <f>SUM(F8,H8,J8,L8,N8,R8)</f>
        <v>1551.9333412856506</v>
      </c>
      <c r="U8" s="3"/>
      <c r="V8" s="1"/>
      <c r="W8" s="1"/>
      <c r="X8" s="1"/>
    </row>
    <row r="9" spans="1:24" ht="12.75">
      <c r="A9" s="2"/>
      <c r="B9" s="31" t="s">
        <v>26</v>
      </c>
      <c r="C9" s="31"/>
      <c r="D9" s="31" t="s">
        <v>27</v>
      </c>
      <c r="E9" s="5">
        <v>6.71</v>
      </c>
      <c r="F9" s="6">
        <f>IF(E9&lt;1.5,,IF(E9&lt;1.5,,SUM(56.0211*(POWER((E9-1.5),1.05)))))</f>
        <v>316.979547870442</v>
      </c>
      <c r="G9" s="5">
        <v>0</v>
      </c>
      <c r="H9" s="6">
        <f>IF(G9&lt;8,,IF(G9&lt;8,,SUM(7.86*(POWER((G9-8),1.1)))))</f>
        <v>0</v>
      </c>
      <c r="I9" s="5">
        <v>9.62</v>
      </c>
      <c r="J9" s="6">
        <f>IF(I9&lt;0.1,,IF(I9&gt;13,,SUM(46.0849*(POWER((13-I9),1.81)))))</f>
        <v>417.7321266353656</v>
      </c>
      <c r="K9" s="7">
        <v>134</v>
      </c>
      <c r="L9" s="6">
        <f>IF(K9&lt;75,,IF(K9&lt;75,,SUM(1.84523*(POWER((K9-75),1.348)))))</f>
        <v>449.94457357924773</v>
      </c>
      <c r="M9" s="8">
        <v>0</v>
      </c>
      <c r="N9" s="6">
        <f>IF(M9&lt;210,,IF(M9&lt;210,,SUM(0.188807*(POWER((M9-210),1.41)))))</f>
        <v>0</v>
      </c>
      <c r="O9" s="9">
        <v>3</v>
      </c>
      <c r="P9" s="10" t="s">
        <v>11</v>
      </c>
      <c r="Q9" s="18">
        <v>3.41</v>
      </c>
      <c r="R9" s="6">
        <f>IF((O9*60+Q9)&lt;0.1,,IF((O9*60+Q9)&gt;254,,SUM(0.11193*(POWER((254-(O9*60+Q9)),1.88)))))</f>
        <v>334.64449546046313</v>
      </c>
      <c r="S9" s="11">
        <f>SUM(F9,H9,J9,L9,N9,R9)</f>
        <v>1519.3007435455183</v>
      </c>
      <c r="U9" s="3"/>
      <c r="V9" s="1"/>
      <c r="W9" s="1"/>
      <c r="X9" s="1"/>
    </row>
    <row r="10" spans="1:24" ht="12.75">
      <c r="A10" s="2"/>
      <c r="B10" s="31" t="s">
        <v>34</v>
      </c>
      <c r="C10" s="31"/>
      <c r="D10" s="31" t="s">
        <v>27</v>
      </c>
      <c r="E10" s="5">
        <v>0</v>
      </c>
      <c r="F10" s="6">
        <f>IF(E10&lt;1.5,,IF(E10&lt;1.5,,SUM(56.0211*(POWER((E10-1.5),1.05)))))</f>
        <v>0</v>
      </c>
      <c r="G10" s="5">
        <v>26.32</v>
      </c>
      <c r="H10" s="6">
        <f>IF(G10&lt;8,,IF(G10&lt;8,,SUM(7.86*(POWER((G10-8),1.1)))))</f>
        <v>192.59302843908</v>
      </c>
      <c r="I10" s="5">
        <v>11.57</v>
      </c>
      <c r="J10" s="6">
        <f>IF(I10&lt;0.1,,IF(I10&gt;13,,SUM(46.0849*(POWER((13-I10),1.81)))))</f>
        <v>88.04746919141378</v>
      </c>
      <c r="K10" s="7">
        <v>0</v>
      </c>
      <c r="L10" s="6">
        <f>IF(K10&lt;75,,IF(K10&lt;75,,SUM(1.84523*(POWER((K10-75),1.348)))))</f>
        <v>0</v>
      </c>
      <c r="M10" s="8">
        <v>314</v>
      </c>
      <c r="N10" s="6">
        <f>IF(M10&lt;210,,IF(M10&lt;210,,SUM(0.188807*(POWER((M10-210),1.41)))))</f>
        <v>131.83632856306437</v>
      </c>
      <c r="O10" s="9">
        <v>3</v>
      </c>
      <c r="P10" s="10" t="s">
        <v>11</v>
      </c>
      <c r="Q10" s="18">
        <v>43.02</v>
      </c>
      <c r="R10" s="6">
        <f>IF((O10*60+Q10)&lt;0.1,,IF((O10*60+Q10)&gt;254,,SUM(0.11193*(POWER((254-(O10*60+Q10)),1.88)))))</f>
        <v>71.15076288591439</v>
      </c>
      <c r="S10" s="11">
        <f>SUM(F10,H10,J10,L10,N10,R10)</f>
        <v>483.62758907947256</v>
      </c>
      <c r="U10" s="3"/>
      <c r="V10" s="1"/>
      <c r="W10" s="1"/>
      <c r="X10" s="1"/>
    </row>
    <row r="11" spans="1:24" ht="12.75">
      <c r="A11" s="2"/>
      <c r="B11" s="29"/>
      <c r="C11" s="29"/>
      <c r="D11" s="29"/>
      <c r="E11" s="5"/>
      <c r="F11" s="6"/>
      <c r="G11" s="5"/>
      <c r="H11" s="6"/>
      <c r="I11" s="5"/>
      <c r="J11" s="6"/>
      <c r="K11" s="7"/>
      <c r="L11" s="6"/>
      <c r="M11" s="8"/>
      <c r="N11" s="6"/>
      <c r="O11" s="9"/>
      <c r="P11" s="10"/>
      <c r="Q11" s="18"/>
      <c r="R11" s="6"/>
      <c r="S11" s="11">
        <f>SUM(S6:S10)-MIN(S6:S10)</f>
        <v>6200.495053425599</v>
      </c>
      <c r="U11" s="1"/>
      <c r="V11" s="1"/>
      <c r="W11" s="1"/>
      <c r="X11" s="1"/>
    </row>
    <row r="12" spans="1:24" ht="12.75">
      <c r="A12" s="15"/>
      <c r="B12" s="30"/>
      <c r="C12" s="30"/>
      <c r="D12" s="30"/>
      <c r="E12" s="14"/>
      <c r="F12" s="7"/>
      <c r="G12" s="14"/>
      <c r="H12" s="7"/>
      <c r="I12" s="14"/>
      <c r="J12" s="7"/>
      <c r="K12" s="7"/>
      <c r="L12" s="7"/>
      <c r="M12" s="13"/>
      <c r="N12" s="7"/>
      <c r="O12" s="9"/>
      <c r="P12" s="10"/>
      <c r="Q12" s="19"/>
      <c r="R12" s="7"/>
      <c r="S12" s="10"/>
      <c r="U12" s="1"/>
      <c r="V12" s="1"/>
      <c r="W12" s="1"/>
      <c r="X12" s="1"/>
    </row>
    <row r="13" spans="1:19" ht="12.75">
      <c r="A13" s="2"/>
      <c r="B13" s="31" t="s">
        <v>29</v>
      </c>
      <c r="C13" s="31"/>
      <c r="D13" s="31" t="s">
        <v>33</v>
      </c>
      <c r="E13" s="5">
        <v>8.43</v>
      </c>
      <c r="F13" s="6">
        <f>IF(E13&lt;1.5,,IF(E13&lt;1.5,,SUM(56.0211*(POWER((E13-1.5),1.05)))))</f>
        <v>427.68254767802415</v>
      </c>
      <c r="G13" s="5">
        <v>0</v>
      </c>
      <c r="H13" s="6">
        <f>IF(G13&lt;8,,IF(G13&lt;8,,SUM(7.86*(POWER((G13-8),1.1)))))</f>
        <v>0</v>
      </c>
      <c r="I13" s="5">
        <v>8.63</v>
      </c>
      <c r="J13" s="6">
        <f>IF(I13&lt;0.1,,IF(I13&gt;13,,SUM(46.0849*(POWER((13-I13),1.81)))))</f>
        <v>665.012870114627</v>
      </c>
      <c r="K13" s="7">
        <v>146</v>
      </c>
      <c r="L13" s="6">
        <f>IF(K13&lt;75,,IF(K13&lt;75,,SUM(1.84523*(POWER((K13-75),1.348)))))</f>
        <v>577.4930485734375</v>
      </c>
      <c r="M13" s="8">
        <v>0</v>
      </c>
      <c r="N13" s="6">
        <f>IF(M13&lt;210,,IF(M13&lt;210,,SUM(0.188807*(POWER((M13-210),1.41)))))</f>
        <v>0</v>
      </c>
      <c r="O13" s="9">
        <v>2</v>
      </c>
      <c r="P13" s="10" t="s">
        <v>11</v>
      </c>
      <c r="Q13" s="18">
        <v>35.7</v>
      </c>
      <c r="R13" s="6">
        <f>IF((O13*60+Q13)&lt;0.1,,IF((O13*60+Q13)&gt;254,,SUM(0.11193*(POWER((254-(O13*60+Q13)),1.88)))))</f>
        <v>623.6588898169193</v>
      </c>
      <c r="S13" s="11">
        <f>SUM(F13,H13,J13,L13,N13,R13)</f>
        <v>2293.847356183008</v>
      </c>
    </row>
    <row r="14" spans="1:19" ht="12.75">
      <c r="A14" s="2"/>
      <c r="B14" s="31" t="s">
        <v>30</v>
      </c>
      <c r="C14" s="31"/>
      <c r="D14" s="31" t="s">
        <v>33</v>
      </c>
      <c r="E14" s="5">
        <v>7.46</v>
      </c>
      <c r="F14" s="6">
        <f>IF(E14&lt;1.5,,IF(E14&lt;1.5,,SUM(56.0211*(POWER((E14-1.5),1.05)))))</f>
        <v>365.0566002047523</v>
      </c>
      <c r="G14" s="5">
        <v>0</v>
      </c>
      <c r="H14" s="6">
        <f>IF(G14&lt;8,,IF(G14&lt;8,,SUM(7.86*(POWER((G14-8),1.1)))))</f>
        <v>0</v>
      </c>
      <c r="I14" s="5">
        <v>9.66</v>
      </c>
      <c r="J14" s="6">
        <f>IF(I14&lt;0.1,,IF(I14&gt;13,,SUM(46.0849*(POWER((13-I14),1.81)))))</f>
        <v>408.8271735528198</v>
      </c>
      <c r="K14" s="7">
        <v>0</v>
      </c>
      <c r="L14" s="6">
        <f>IF(K14&lt;75,,IF(K14&lt;75,,SUM(1.84523*(POWER((K14-75),1.348)))))</f>
        <v>0</v>
      </c>
      <c r="M14" s="8">
        <v>417</v>
      </c>
      <c r="N14" s="6">
        <f>IF(M14&lt;210,,IF(M14&lt;210,,SUM(0.188807*(POWER((M14-210),1.41)))))</f>
        <v>347.9655737298473</v>
      </c>
      <c r="O14" s="9">
        <v>3</v>
      </c>
      <c r="P14" s="10" t="s">
        <v>11</v>
      </c>
      <c r="Q14" s="18">
        <v>5.27</v>
      </c>
      <c r="R14" s="6">
        <f>IF((O14*60+Q14)&lt;0.1,,IF((O14*60+Q14)&gt;254,,SUM(0.11193*(POWER((254-(O14*60+Q14)),1.88)))))</f>
        <v>318.2596862556295</v>
      </c>
      <c r="S14" s="11">
        <f>SUM(F14,H14,J14,L14,N14,R14)</f>
        <v>1440.109033743049</v>
      </c>
    </row>
    <row r="15" spans="1:19" ht="12.75">
      <c r="A15" s="2"/>
      <c r="B15" s="31" t="s">
        <v>31</v>
      </c>
      <c r="C15" s="31"/>
      <c r="D15" s="31" t="s">
        <v>33</v>
      </c>
      <c r="E15" s="5">
        <v>7.74</v>
      </c>
      <c r="F15" s="6">
        <f>IF(E15&lt;1.5,,IF(E15&lt;1.5,,SUM(56.0211*(POWER((E15-1.5),1.05)))))</f>
        <v>383.0852682789964</v>
      </c>
      <c r="G15" s="5">
        <v>0</v>
      </c>
      <c r="H15" s="6">
        <f>IF(G15&lt;8,,IF(G15&lt;8,,SUM(7.86*(POWER((G15-8),1.1)))))</f>
        <v>0</v>
      </c>
      <c r="I15" s="5">
        <v>9.66</v>
      </c>
      <c r="J15" s="6">
        <f>IF(I15&lt;0.1,,IF(I15&gt;13,,SUM(46.0849*(POWER((13-I15),1.81)))))</f>
        <v>408.8271735528198</v>
      </c>
      <c r="K15" s="7">
        <v>138</v>
      </c>
      <c r="L15" s="6">
        <f>IF(K15&lt;75,,IF(K15&lt;75,,SUM(1.84523*(POWER((K15-75),1.348)))))</f>
        <v>491.54305854329834</v>
      </c>
      <c r="M15" s="8">
        <v>0</v>
      </c>
      <c r="N15" s="6">
        <f>IF(M15&lt;210,,IF(M15&lt;210,,SUM(0.188807*(POWER((M15-210),1.41)))))</f>
        <v>0</v>
      </c>
      <c r="O15" s="9">
        <v>3</v>
      </c>
      <c r="P15" s="10" t="s">
        <v>11</v>
      </c>
      <c r="Q15" s="18">
        <v>1.52</v>
      </c>
      <c r="R15" s="6">
        <f>IF((O15*60+Q15)&lt;0.1,,IF((O15*60+Q15)&gt;254,,SUM(0.11193*(POWER((254-(O15*60+Q15)),1.88)))))</f>
        <v>351.68730438683235</v>
      </c>
      <c r="S15" s="11">
        <f>SUM(F15,H15,J15,L15,N15,R15)</f>
        <v>1635.142804761947</v>
      </c>
    </row>
    <row r="16" spans="1:19" ht="12.75">
      <c r="A16" s="2"/>
      <c r="B16" s="31" t="s">
        <v>35</v>
      </c>
      <c r="C16" s="31"/>
      <c r="D16" s="31" t="s">
        <v>33</v>
      </c>
      <c r="E16" s="5">
        <v>0</v>
      </c>
      <c r="F16" s="6">
        <f>IF(E16&lt;1.5,,IF(E16&lt;1.5,,SUM(56.0211*(POWER((E16-1.5),1.05)))))</f>
        <v>0</v>
      </c>
      <c r="G16" s="5">
        <v>23.61</v>
      </c>
      <c r="H16" s="6">
        <f>IF(G16&lt;8,,IF(G16&lt;8,,SUM(7.86*(POWER((G16-8),1.1)))))</f>
        <v>161.49747605871679</v>
      </c>
      <c r="I16" s="5">
        <v>9.63</v>
      </c>
      <c r="J16" s="6">
        <f>IF(I16&lt;0.1,,IF(I16&gt;13,,SUM(46.0849*(POWER((13-I16),1.81)))))</f>
        <v>415.49783963150725</v>
      </c>
      <c r="K16" s="7">
        <v>0</v>
      </c>
      <c r="L16" s="6">
        <f>IF(K16&lt;75,,IF(K16&lt;75,,SUM(1.84523*(POWER((K16-75),1.348)))))</f>
        <v>0</v>
      </c>
      <c r="M16" s="8">
        <v>387</v>
      </c>
      <c r="N16" s="6">
        <f>IF(M16&lt;210,,IF(M16&lt;210,,SUM(0.188807*(POWER((M16-210),1.41)))))</f>
        <v>279.03610254205324</v>
      </c>
      <c r="O16" s="9">
        <v>3</v>
      </c>
      <c r="P16" s="10" t="s">
        <v>11</v>
      </c>
      <c r="Q16" s="18">
        <v>11.36</v>
      </c>
      <c r="R16" s="6">
        <f>IF((O16*60+Q16)&lt;0.1,,IF((O16*60+Q16)&gt;254,,SUM(0.11193*(POWER((254-(O16*60+Q16)),1.88)))))</f>
        <v>267.31774688666457</v>
      </c>
      <c r="S16" s="11">
        <f>SUM(F16,H16,J16,L16,N16,R16)</f>
        <v>1123.3491651189418</v>
      </c>
    </row>
    <row r="17" spans="1:19" ht="12.75">
      <c r="A17" s="2"/>
      <c r="B17" s="31" t="s">
        <v>32</v>
      </c>
      <c r="C17" s="31"/>
      <c r="D17" s="31" t="s">
        <v>33</v>
      </c>
      <c r="E17" s="5">
        <v>0</v>
      </c>
      <c r="F17" s="6">
        <f>IF(E17&lt;1.5,,IF(E17&lt;1.5,,SUM(56.0211*(POWER((E17-1.5),1.05)))))</f>
        <v>0</v>
      </c>
      <c r="G17" s="5">
        <v>26.48</v>
      </c>
      <c r="H17" s="6">
        <f>IF(G17&lt;8,,IF(G17&lt;8,,SUM(7.86*(POWER((G17-8),1.1)))))</f>
        <v>194.44407299654003</v>
      </c>
      <c r="I17" s="5">
        <v>9.71</v>
      </c>
      <c r="J17" s="6">
        <f>IF(I17&lt;0.1,,IF(I17&gt;13,,SUM(46.0849*(POWER((13-I17),1.81)))))</f>
        <v>397.8168962641468</v>
      </c>
      <c r="K17" s="7">
        <v>0</v>
      </c>
      <c r="L17" s="6">
        <f>IF(K17&lt;75,,IF(K17&lt;75,,SUM(1.84523*(POWER((K17-75),1.348)))))</f>
        <v>0</v>
      </c>
      <c r="M17" s="8">
        <v>366</v>
      </c>
      <c r="N17" s="6">
        <f>IF(M17&lt;210,,IF(M17&lt;210,,SUM(0.188807*(POWER((M17-210),1.41)))))</f>
        <v>233.5198351323996</v>
      </c>
      <c r="O17" s="9">
        <v>2</v>
      </c>
      <c r="P17" s="10" t="s">
        <v>11</v>
      </c>
      <c r="Q17" s="18">
        <v>56.3</v>
      </c>
      <c r="R17" s="6">
        <f>IF((O17*60+Q17)&lt;0.1,,IF((O17*60+Q17)&gt;254,,SUM(0.11193*(POWER((254-(O17*60+Q17)),1.88)))))</f>
        <v>400.80951150196876</v>
      </c>
      <c r="S17" s="11">
        <f>SUM(F17,H17,J17,L17,N17,R17)</f>
        <v>1226.5903158950553</v>
      </c>
    </row>
    <row r="18" spans="1:19" ht="12.75">
      <c r="A18" s="2"/>
      <c r="B18" s="29"/>
      <c r="C18" s="29"/>
      <c r="D18" s="29"/>
      <c r="E18" s="5"/>
      <c r="F18" s="6"/>
      <c r="G18" s="5"/>
      <c r="H18" s="6"/>
      <c r="I18" s="5"/>
      <c r="J18" s="6"/>
      <c r="K18" s="7"/>
      <c r="L18" s="6"/>
      <c r="M18" s="8"/>
      <c r="N18" s="6"/>
      <c r="O18" s="9"/>
      <c r="P18" s="10"/>
      <c r="Q18" s="18"/>
      <c r="R18" s="6"/>
      <c r="S18" s="11">
        <f>SUM(S13:S17)-MIN(S13:S17)</f>
        <v>6595.689510583059</v>
      </c>
    </row>
    <row r="19" spans="1:19" ht="12.75">
      <c r="A19" s="15"/>
      <c r="B19" s="13"/>
      <c r="C19" s="13"/>
      <c r="D19" s="13"/>
      <c r="E19" s="14"/>
      <c r="F19" s="7"/>
      <c r="G19" s="14"/>
      <c r="H19" s="7"/>
      <c r="I19" s="14"/>
      <c r="J19" s="7"/>
      <c r="K19" s="7"/>
      <c r="L19" s="7"/>
      <c r="M19" s="13"/>
      <c r="N19" s="7"/>
      <c r="O19" s="9"/>
      <c r="P19" s="10"/>
      <c r="Q19" s="19"/>
      <c r="R19" s="7"/>
      <c r="S19" s="10"/>
    </row>
    <row r="20" spans="1:19" ht="12.75">
      <c r="A20" s="2"/>
      <c r="B20" s="4" t="s">
        <v>39</v>
      </c>
      <c r="C20" s="4">
        <v>2003</v>
      </c>
      <c r="D20" s="4" t="s">
        <v>38</v>
      </c>
      <c r="E20" s="5">
        <v>0</v>
      </c>
      <c r="F20" s="6">
        <f>IF(E20&lt;1.5,,IF(E20&lt;1.5,,SUM(56.0211*(POWER((E20-1.5),1.05)))))</f>
        <v>0</v>
      </c>
      <c r="G20" s="5">
        <v>36.92</v>
      </c>
      <c r="H20" s="6">
        <f>IF(G20&lt;8,,IF(G20&lt;8,,SUM(7.86*(POWER((G20-8),1.1)))))</f>
        <v>318.22966639149416</v>
      </c>
      <c r="I20" s="5">
        <v>9.34</v>
      </c>
      <c r="J20" s="6">
        <f>IF(I20&lt;0.1,,IF(I20&gt;13,,SUM(46.0849*(POWER((13-I20),1.81)))))</f>
        <v>482.45789096437073</v>
      </c>
      <c r="K20" s="7">
        <v>134</v>
      </c>
      <c r="L20" s="6">
        <f>IF(K20&lt;75,,IF(K20&lt;75,,SUM(1.84523*(POWER((K20-75),1.348)))))</f>
        <v>449.94457357924773</v>
      </c>
      <c r="M20" s="8">
        <v>0</v>
      </c>
      <c r="N20" s="6">
        <f>IF(M20&lt;210,,IF(M20&lt;210,,SUM(0.188807*(POWER((M20-210),1.41)))))</f>
        <v>0</v>
      </c>
      <c r="O20" s="9">
        <v>2</v>
      </c>
      <c r="P20" s="10" t="s">
        <v>11</v>
      </c>
      <c r="Q20" s="18">
        <v>47.66</v>
      </c>
      <c r="R20" s="6">
        <f>IF((O20*60+Q20)&lt;0.1,,IF((O20*60+Q20)&gt;254,,SUM(0.11193*(POWER((254-(O20*60+Q20)),1.88)))))</f>
        <v>488.6806547449288</v>
      </c>
      <c r="S20" s="11">
        <f>SUM(F20,H20,J20,L20,N20,R20)</f>
        <v>1739.3127856800415</v>
      </c>
    </row>
    <row r="21" spans="1:19" ht="12.75">
      <c r="A21" s="2"/>
      <c r="B21" s="4" t="s">
        <v>40</v>
      </c>
      <c r="C21" s="4">
        <v>2003</v>
      </c>
      <c r="D21" s="4" t="s">
        <v>38</v>
      </c>
      <c r="E21" s="5">
        <v>0</v>
      </c>
      <c r="F21" s="6">
        <f>IF(E21&lt;1.5,,IF(E21&lt;1.5,,SUM(56.0211*(POWER((E21-1.5),1.05)))))</f>
        <v>0</v>
      </c>
      <c r="G21" s="5">
        <v>36.25</v>
      </c>
      <c r="H21" s="6">
        <f>IF(G21&lt;8,,IF(G21&lt;8,,SUM(7.86*(POWER((G21-8),1.1)))))</f>
        <v>310.1293317882874</v>
      </c>
      <c r="I21" s="5">
        <v>9.27</v>
      </c>
      <c r="J21" s="6">
        <f>IF(I21&lt;0.1,,IF(I21&gt;13,,SUM(46.0849*(POWER((13-I21),1.81)))))</f>
        <v>499.2885826125422</v>
      </c>
      <c r="K21" s="7">
        <v>0</v>
      </c>
      <c r="L21" s="6">
        <f>IF(K21&lt;75,,IF(K21&lt;75,,SUM(1.84523*(POWER((K21-75),1.348)))))</f>
        <v>0</v>
      </c>
      <c r="M21" s="8">
        <v>412</v>
      </c>
      <c r="N21" s="6">
        <f>IF(M21&lt;210,,IF(M21&lt;210,,SUM(0.188807*(POWER((M21-210),1.41)))))</f>
        <v>336.1735362766987</v>
      </c>
      <c r="O21" s="9">
        <v>2</v>
      </c>
      <c r="P21" s="10" t="s">
        <v>11</v>
      </c>
      <c r="Q21" s="18">
        <v>47.33</v>
      </c>
      <c r="R21" s="6">
        <f>IF((O21*60+Q21)&lt;0.1,,IF((O21*60+Q21)&gt;254,,SUM(0.11193*(POWER((254-(O21*60+Q21)),1.88)))))</f>
        <v>492.19799619735835</v>
      </c>
      <c r="S21" s="11">
        <f>SUM(F21,H21,J21,L21,N21,R21)</f>
        <v>1637.7894468748868</v>
      </c>
    </row>
    <row r="22" spans="1:19" ht="12.75">
      <c r="A22" s="2"/>
      <c r="B22" s="4" t="s">
        <v>41</v>
      </c>
      <c r="C22" s="4">
        <v>2002</v>
      </c>
      <c r="D22" s="4" t="s">
        <v>38</v>
      </c>
      <c r="E22" s="5">
        <v>0</v>
      </c>
      <c r="F22" s="6">
        <f>IF(E22&lt;1.5,,IF(E22&lt;1.5,,SUM(56.0211*(POWER((E22-1.5),1.05)))))</f>
        <v>0</v>
      </c>
      <c r="G22" s="5">
        <v>31.67</v>
      </c>
      <c r="H22" s="6">
        <f>IF(G22&lt;8,,IF(G22&lt;8,,SUM(7.86*(POWER((G22-8),1.1)))))</f>
        <v>255.2940127930282</v>
      </c>
      <c r="I22" s="5">
        <v>9.23</v>
      </c>
      <c r="J22" s="6">
        <f>IF(I22&lt;0.1,,IF(I22&gt;13,,SUM(46.0849*(POWER((13-I22),1.81)))))</f>
        <v>509.021930040978</v>
      </c>
      <c r="K22" s="7">
        <v>0</v>
      </c>
      <c r="L22" s="6">
        <f>IF(K22&lt;75,,IF(K22&lt;75,,SUM(1.84523*(POWER((K22-75),1.348)))))</f>
        <v>0</v>
      </c>
      <c r="M22" s="8">
        <v>413</v>
      </c>
      <c r="N22" s="6">
        <f>IF(M22&lt;210,,IF(M22&lt;210,,SUM(0.188807*(POWER((M22-210),1.41)))))</f>
        <v>338.5224732226666</v>
      </c>
      <c r="O22" s="9">
        <v>2</v>
      </c>
      <c r="P22" s="10" t="s">
        <v>11</v>
      </c>
      <c r="Q22" s="18">
        <v>47.66</v>
      </c>
      <c r="R22" s="6">
        <f>IF((O22*60+Q22)&lt;0.1,,IF((O22*60+Q22)&gt;254,,SUM(0.11193*(POWER((254-(O22*60+Q22)),1.88)))))</f>
        <v>488.6806547449288</v>
      </c>
      <c r="S22" s="11">
        <f>SUM(F22,H22,J22,L22,N22,R22)</f>
        <v>1591.5190708016016</v>
      </c>
    </row>
    <row r="23" spans="1:19" ht="12.75">
      <c r="A23" s="2"/>
      <c r="B23" s="4" t="s">
        <v>42</v>
      </c>
      <c r="C23" s="4">
        <v>2003</v>
      </c>
      <c r="D23" s="4" t="s">
        <v>38</v>
      </c>
      <c r="E23" s="5">
        <v>11.08</v>
      </c>
      <c r="F23" s="6">
        <f>IF(E23&lt;1.5,,IF(E23&lt;1.5,,SUM(56.0211*(POWER((E23-1.5),1.05)))))</f>
        <v>600.8767730953945</v>
      </c>
      <c r="G23" s="5">
        <v>0</v>
      </c>
      <c r="H23" s="6">
        <f>IF(G23&lt;8,,IF(G23&lt;8,,SUM(7.86*(POWER((G23-8),1.1)))))</f>
        <v>0</v>
      </c>
      <c r="I23" s="5">
        <v>9.88</v>
      </c>
      <c r="J23" s="6">
        <f>IF(I23&lt;0.1,,IF(I23&gt;13,,SUM(46.0849*(POWER((13-I23),1.81)))))</f>
        <v>361.3919418378202</v>
      </c>
      <c r="K23" s="7">
        <v>114</v>
      </c>
      <c r="L23" s="6">
        <f>IF(K23&lt;75,,IF(K23&lt;75,,SUM(1.84523*(POWER((K23-75),1.348)))))</f>
        <v>257.51681783517006</v>
      </c>
      <c r="M23" s="8">
        <v>0</v>
      </c>
      <c r="N23" s="6">
        <f>IF(M23&lt;210,,IF(M23&lt;210,,SUM(0.188807*(POWER((M23-210),1.41)))))</f>
        <v>0</v>
      </c>
      <c r="O23" s="9">
        <v>3</v>
      </c>
      <c r="P23" s="10" t="s">
        <v>22</v>
      </c>
      <c r="Q23" s="18">
        <v>28.98</v>
      </c>
      <c r="R23" s="6">
        <f>IF((O23*60+Q23)&lt;0.1,,IF((O23*60+Q23)&gt;254,,SUM(0.11193*(POWER((254-(O23*60+Q23)),1.88)))))</f>
        <v>143.66428845466257</v>
      </c>
      <c r="S23" s="11">
        <f>SUM(F23,H23,J23,L23,N23,R23)</f>
        <v>1363.4498212230471</v>
      </c>
    </row>
    <row r="24" spans="1:19" ht="12.75">
      <c r="A24" s="2"/>
      <c r="B24" s="4" t="s">
        <v>43</v>
      </c>
      <c r="C24" s="4">
        <v>2003</v>
      </c>
      <c r="D24" s="4" t="s">
        <v>38</v>
      </c>
      <c r="E24" s="5">
        <v>5.4</v>
      </c>
      <c r="F24" s="6">
        <f>IF(E24&lt;1.5,,IF(E24&lt;1.5,,SUM(56.0211*(POWER((E24-1.5),1.05)))))</f>
        <v>233.86728264562652</v>
      </c>
      <c r="G24" s="5">
        <v>0</v>
      </c>
      <c r="H24" s="6">
        <f>IF(G24&lt;8,,IF(G24&lt;8,,SUM(7.86*(POWER((G24-8),1.1)))))</f>
        <v>0</v>
      </c>
      <c r="I24" s="5">
        <v>9.67</v>
      </c>
      <c r="J24" s="6">
        <f>IF(I24&lt;0.1,,IF(I24&gt;13,,SUM(46.0849*(POWER((13-I24),1.81)))))</f>
        <v>406.6143599716428</v>
      </c>
      <c r="K24" s="7">
        <v>0</v>
      </c>
      <c r="L24" s="6">
        <f>IF(K24&lt;75,,IF(K24&lt;75,,SUM(1.84523*(POWER((K24-75),1.348)))))</f>
        <v>0</v>
      </c>
      <c r="M24" s="8">
        <v>336</v>
      </c>
      <c r="N24" s="6">
        <f>IF(M24&lt;210,,IF(M24&lt;210,,SUM(0.188807*(POWER((M24-210),1.41)))))</f>
        <v>172.79873558292235</v>
      </c>
      <c r="O24" s="9">
        <v>2</v>
      </c>
      <c r="P24" s="10" t="s">
        <v>11</v>
      </c>
      <c r="Q24" s="18">
        <v>57.26</v>
      </c>
      <c r="R24" s="6">
        <f>IF((O24*60+Q24)&lt;0.1,,IF((O24*60+Q24)&gt;254,,SUM(0.11193*(POWER((254-(O24*60+Q24)),1.88)))))</f>
        <v>391.55022521236117</v>
      </c>
      <c r="S24" s="11">
        <f>SUM(F24,H24,J24,L24,N24,R24)</f>
        <v>1204.8306034125526</v>
      </c>
    </row>
    <row r="25" spans="1:19" ht="12.75">
      <c r="A25" s="2"/>
      <c r="B25" s="4"/>
      <c r="C25" s="4"/>
      <c r="D25" s="4"/>
      <c r="E25" s="5"/>
      <c r="F25" s="6"/>
      <c r="G25" s="5"/>
      <c r="H25" s="6"/>
      <c r="I25" s="5"/>
      <c r="J25" s="6"/>
      <c r="K25" s="7"/>
      <c r="L25" s="6"/>
      <c r="M25" s="8"/>
      <c r="N25" s="6"/>
      <c r="O25" s="9"/>
      <c r="P25" s="10"/>
      <c r="Q25" s="18"/>
      <c r="R25" s="6"/>
      <c r="S25" s="11">
        <f>SUM(S20:S24)-MIN(S20:S24)</f>
        <v>6332.071124579577</v>
      </c>
    </row>
    <row r="26" spans="1:19" ht="12.75">
      <c r="A26" s="15"/>
      <c r="B26" s="13"/>
      <c r="C26" s="13"/>
      <c r="D26" s="13"/>
      <c r="E26" s="14"/>
      <c r="F26" s="7"/>
      <c r="G26" s="14"/>
      <c r="H26" s="7"/>
      <c r="I26" s="14"/>
      <c r="J26" s="7"/>
      <c r="K26" s="7"/>
      <c r="L26" s="7"/>
      <c r="M26" s="13"/>
      <c r="N26" s="7"/>
      <c r="O26" s="9"/>
      <c r="P26" s="10"/>
      <c r="Q26" s="19"/>
      <c r="R26" s="7"/>
      <c r="S26" s="10"/>
    </row>
    <row r="27" spans="1:19" ht="12.75">
      <c r="A27" s="2"/>
      <c r="B27" s="4" t="s">
        <v>45</v>
      </c>
      <c r="C27" s="4"/>
      <c r="D27" s="4" t="s">
        <v>44</v>
      </c>
      <c r="E27" s="5">
        <v>0</v>
      </c>
      <c r="F27" s="6">
        <f>IF(E27&lt;1.5,,IF(E27&lt;1.5,,SUM(56.0211*(POWER((E27-1.5),1.05)))))</f>
        <v>0</v>
      </c>
      <c r="G27" s="5">
        <v>51.1</v>
      </c>
      <c r="H27" s="6">
        <f>IF(G27&lt;8,,IF(G27&lt;8,,SUM(7.86*(POWER((G27-8),1.1)))))</f>
        <v>493.5686231763255</v>
      </c>
      <c r="I27" s="5">
        <v>9.11</v>
      </c>
      <c r="J27" s="6">
        <f>IF(I27&lt;0.1,,IF(I27&gt;13,,SUM(46.0849*(POWER((13-I27),1.81)))))</f>
        <v>538.7253696849668</v>
      </c>
      <c r="K27" s="7">
        <v>0</v>
      </c>
      <c r="L27" s="6">
        <f>IF(K27&lt;75,,IF(K27&lt;75,,SUM(1.84523*(POWER((K27-75),1.348)))))</f>
        <v>0</v>
      </c>
      <c r="M27" s="8">
        <v>425</v>
      </c>
      <c r="N27" s="6">
        <f>IF(M27&lt;210,,IF(M27&lt;210,,SUM(0.188807*(POWER((M27-210),1.41)))))</f>
        <v>367.0762785700219</v>
      </c>
      <c r="O27" s="9">
        <v>2</v>
      </c>
      <c r="P27" s="10" t="s">
        <v>11</v>
      </c>
      <c r="Q27" s="18">
        <v>55.08</v>
      </c>
      <c r="R27" s="6">
        <f>IF((O27*60+Q27)&lt;0.1,,IF((O27*60+Q27)&gt;254,,SUM(0.11193*(POWER((254-(O27*60+Q27)),1.88)))))</f>
        <v>412.7225591001445</v>
      </c>
      <c r="S27" s="11">
        <f>SUM(F27,H27,J27,L27,N27,R27)</f>
        <v>1812.0928305314587</v>
      </c>
    </row>
    <row r="28" spans="1:19" ht="12.75">
      <c r="A28" s="2"/>
      <c r="B28" s="4" t="s">
        <v>69</v>
      </c>
      <c r="C28" s="4"/>
      <c r="D28" s="4" t="s">
        <v>44</v>
      </c>
      <c r="E28" s="5">
        <v>0</v>
      </c>
      <c r="F28" s="6">
        <f>IF(E28&lt;1.5,,IF(E28&lt;1.5,,SUM(56.0211*(POWER((E28-1.5),1.05)))))</f>
        <v>0</v>
      </c>
      <c r="G28" s="5">
        <v>23.82</v>
      </c>
      <c r="H28" s="6">
        <f>IF(G28&lt;8,,IF(G28&lt;8,,SUM(7.86*(POWER((G28-8),1.1)))))</f>
        <v>163.88895011399902</v>
      </c>
      <c r="I28" s="5">
        <v>8.95</v>
      </c>
      <c r="J28" s="6">
        <f>IF(I28&lt;0.1,,IF(I28&gt;13,,SUM(46.0849*(POWER((13-I28),1.81)))))</f>
        <v>579.4984003413784</v>
      </c>
      <c r="K28" s="7">
        <v>0</v>
      </c>
      <c r="L28" s="6">
        <f>IF(K28&lt;75,,IF(K28&lt;75,,SUM(1.84523*(POWER((K28-75),1.348)))))</f>
        <v>0</v>
      </c>
      <c r="M28" s="8">
        <v>388</v>
      </c>
      <c r="N28" s="6">
        <f>IF(M28&lt;210,,IF(M28&lt;210,,SUM(0.188807*(POWER((M28-210),1.41)))))</f>
        <v>281.2615041214347</v>
      </c>
      <c r="O28" s="9">
        <v>3</v>
      </c>
      <c r="P28" s="10" t="s">
        <v>11</v>
      </c>
      <c r="Q28" s="18">
        <v>17.93</v>
      </c>
      <c r="R28" s="6">
        <f>IF((O28*60+Q28)&lt;0.1,,IF((O28*60+Q28)&gt;254,,SUM(0.11193*(POWER((254-(O28*60+Q28)),1.88)))))</f>
        <v>217.0500794898733</v>
      </c>
      <c r="S28" s="11">
        <f>SUM(F28,H28,J28,L28,N28,R28)</f>
        <v>1241.6989340666855</v>
      </c>
    </row>
    <row r="29" spans="1:19" ht="12.75">
      <c r="A29" s="2"/>
      <c r="B29" s="4" t="s">
        <v>46</v>
      </c>
      <c r="C29" s="4"/>
      <c r="D29" s="4" t="s">
        <v>44</v>
      </c>
      <c r="E29" s="5">
        <v>7.6</v>
      </c>
      <c r="F29" s="6">
        <f>IF(E29&lt;1.5,,IF(E29&lt;1.5,,SUM(56.0211*(POWER((E29-1.5),1.05)))))</f>
        <v>374.0657616407646</v>
      </c>
      <c r="G29" s="5">
        <v>0</v>
      </c>
      <c r="H29" s="6">
        <f>IF(G29&lt;8,,IF(G29&lt;8,,SUM(7.86*(POWER((G29-8),1.1)))))</f>
        <v>0</v>
      </c>
      <c r="I29" s="5">
        <v>8.95</v>
      </c>
      <c r="J29" s="6">
        <f>IF(I29&lt;0.1,,IF(I29&gt;13,,SUM(46.0849*(POWER((13-I29),1.81)))))</f>
        <v>579.4984003413784</v>
      </c>
      <c r="K29" s="7">
        <v>0</v>
      </c>
      <c r="L29" s="6">
        <f>IF(K29&lt;75,,IF(K29&lt;75,,SUM(1.84523*(POWER((K29-75),1.348)))))</f>
        <v>0</v>
      </c>
      <c r="M29" s="8">
        <v>400</v>
      </c>
      <c r="N29" s="6">
        <f>IF(M29&lt;210,,IF(M29&lt;210,,SUM(0.188807*(POWER((M29-210),1.41)))))</f>
        <v>308.361868811688</v>
      </c>
      <c r="O29" s="9">
        <v>2</v>
      </c>
      <c r="P29" s="10" t="s">
        <v>11</v>
      </c>
      <c r="Q29" s="18">
        <v>59.13</v>
      </c>
      <c r="R29" s="6">
        <f>IF((O29*60+Q29)&lt;0.1,,IF((O29*60+Q29)&gt;254,,SUM(0.11193*(POWER((254-(O29*60+Q29)),1.88)))))</f>
        <v>373.805106604021</v>
      </c>
      <c r="S29" s="11">
        <f>SUM(F29,H29,J29,L29,N29,R29)</f>
        <v>1635.731137397852</v>
      </c>
    </row>
    <row r="30" spans="1:19" ht="12.75">
      <c r="A30" s="2"/>
      <c r="B30" s="4" t="s">
        <v>47</v>
      </c>
      <c r="C30" s="4"/>
      <c r="D30" s="4" t="s">
        <v>44</v>
      </c>
      <c r="E30" s="5">
        <v>7.93</v>
      </c>
      <c r="F30" s="6">
        <f>IF(E30&lt;1.5,,IF(E30&lt;1.5,,SUM(56.0211*(POWER((E30-1.5),1.05)))))</f>
        <v>395.3421808958615</v>
      </c>
      <c r="G30" s="5">
        <v>0</v>
      </c>
      <c r="H30" s="6">
        <f>IF(G30&lt;8,,IF(G30&lt;8,,SUM(7.86*(POWER((G30-8),1.1)))))</f>
        <v>0</v>
      </c>
      <c r="I30" s="5">
        <v>9.47</v>
      </c>
      <c r="J30" s="6">
        <f>IF(I30&lt;0.1,,IF(I30&gt;13,,SUM(46.0849*(POWER((13-I30),1.81)))))</f>
        <v>451.88805984509804</v>
      </c>
      <c r="K30" s="7">
        <v>138</v>
      </c>
      <c r="L30" s="6">
        <f>IF(K30&lt;75,,IF(K30&lt;75,,SUM(1.84523*(POWER((K30-75),1.348)))))</f>
        <v>491.54305854329834</v>
      </c>
      <c r="M30" s="8">
        <v>0</v>
      </c>
      <c r="N30" s="6">
        <f>IF(M30&lt;210,,IF(M30&lt;210,,SUM(0.188807*(POWER((M30-210),1.41)))))</f>
        <v>0</v>
      </c>
      <c r="O30" s="9">
        <v>2</v>
      </c>
      <c r="P30" s="10" t="s">
        <v>11</v>
      </c>
      <c r="Q30" s="18">
        <v>56.18</v>
      </c>
      <c r="R30" s="6">
        <f>IF((O30*60+Q30)&lt;0.1,,IF((O30*60+Q30)&gt;254,,SUM(0.11193*(POWER((254-(O30*60+Q30)),1.88)))))</f>
        <v>401.97404261511565</v>
      </c>
      <c r="S30" s="11">
        <f>SUM(F30,H30,J30,L30,N30,R30)</f>
        <v>1740.7473418993736</v>
      </c>
    </row>
    <row r="31" spans="1:19" ht="12.75">
      <c r="A31" s="2"/>
      <c r="B31" s="4" t="s">
        <v>70</v>
      </c>
      <c r="C31" s="4"/>
      <c r="D31" s="4" t="s">
        <v>44</v>
      </c>
      <c r="E31" s="5">
        <v>0</v>
      </c>
      <c r="F31" s="6">
        <f>IF(E31&lt;1.5,,IF(E31&lt;1.5,,SUM(56.0211*(POWER((E31-1.5),1.05)))))</f>
        <v>0</v>
      </c>
      <c r="G31" s="5">
        <v>45.07</v>
      </c>
      <c r="H31" s="6">
        <f>IF(G31&lt;8,,IF(G31&lt;8,,SUM(7.86*(POWER((G31-8),1.1)))))</f>
        <v>418.16472143581905</v>
      </c>
      <c r="I31" s="5">
        <v>9.51</v>
      </c>
      <c r="J31" s="6">
        <f>IF(I31&lt;0.1,,IF(I31&gt;13,,SUM(46.0849*(POWER((13-I31),1.81)))))</f>
        <v>442.66243865336224</v>
      </c>
      <c r="K31" s="7">
        <v>126</v>
      </c>
      <c r="L31" s="6">
        <f>IF(K31&lt;75,,IF(K31&lt;75,,SUM(1.84523*(POWER((K31-75),1.348)))))</f>
        <v>369.70481276350023</v>
      </c>
      <c r="M31" s="8">
        <v>0</v>
      </c>
      <c r="N31" s="6">
        <f>IF(M31&lt;210,,IF(M31&lt;210,,SUM(0.188807*(POWER((M31-210),1.41)))))</f>
        <v>0</v>
      </c>
      <c r="O31" s="9">
        <v>2</v>
      </c>
      <c r="P31" s="10" t="s">
        <v>11</v>
      </c>
      <c r="Q31" s="18">
        <v>51.39</v>
      </c>
      <c r="R31" s="6">
        <f>IF((O31*60+Q31)&lt;0.1,,IF((O31*60+Q31)&gt;254,,SUM(0.11193*(POWER((254-(O31*60+Q31)),1.88)))))</f>
        <v>449.7465426088698</v>
      </c>
      <c r="S31" s="11">
        <f>SUM(F31,H31,J31,L31,N31,R31)</f>
        <v>1680.2785154615513</v>
      </c>
    </row>
    <row r="32" spans="1:19" ht="12.75">
      <c r="A32" s="2"/>
      <c r="B32" s="4"/>
      <c r="C32" s="4"/>
      <c r="D32" s="4"/>
      <c r="E32" s="5"/>
      <c r="F32" s="6"/>
      <c r="G32" s="5"/>
      <c r="H32" s="6"/>
      <c r="I32" s="5"/>
      <c r="J32" s="6"/>
      <c r="K32" s="7"/>
      <c r="L32" s="6"/>
      <c r="M32" s="8"/>
      <c r="N32" s="6"/>
      <c r="O32" s="9"/>
      <c r="P32" s="10"/>
      <c r="Q32" s="18"/>
      <c r="R32" s="6"/>
      <c r="S32" s="11">
        <f>SUM(S27:S31)-MIN(S27:S31)</f>
        <v>6868.8498252902355</v>
      </c>
    </row>
    <row r="33" spans="1:19" ht="12.75">
      <c r="A33" s="15"/>
      <c r="B33" s="13"/>
      <c r="C33" s="13"/>
      <c r="D33" s="13"/>
      <c r="E33" s="14"/>
      <c r="F33" s="7"/>
      <c r="G33" s="14"/>
      <c r="H33" s="7"/>
      <c r="I33" s="14"/>
      <c r="J33" s="7"/>
      <c r="K33" s="7"/>
      <c r="L33" s="7"/>
      <c r="M33" s="13"/>
      <c r="N33" s="7"/>
      <c r="O33" s="9"/>
      <c r="P33" s="10"/>
      <c r="Q33" s="19"/>
      <c r="R33" s="7"/>
      <c r="S33" s="10"/>
    </row>
    <row r="34" spans="1:19" ht="12.75">
      <c r="A34" s="2"/>
      <c r="B34" s="4" t="s">
        <v>48</v>
      </c>
      <c r="C34" s="4">
        <v>2003</v>
      </c>
      <c r="D34" s="4" t="s">
        <v>53</v>
      </c>
      <c r="E34" s="5">
        <v>7.36</v>
      </c>
      <c r="F34" s="6">
        <f>IF(E34&lt;1.5,,IF(E34&lt;1.5,,SUM(56.0211*(POWER((E34-1.5),1.05)))))</f>
        <v>358.6279460986744</v>
      </c>
      <c r="G34" s="5">
        <v>0</v>
      </c>
      <c r="H34" s="6">
        <f>IF(G34&lt;8,,IF(G34&lt;8,,SUM(7.86*(POWER((G34-8),1.1)))))</f>
        <v>0</v>
      </c>
      <c r="I34" s="5">
        <v>9.38</v>
      </c>
      <c r="J34" s="6">
        <f>IF(I34&lt;0.1,,IF(I34&gt;13,,SUM(46.0849*(POWER((13-I34),1.81)))))</f>
        <v>472.9564603741029</v>
      </c>
      <c r="K34" s="7">
        <v>0</v>
      </c>
      <c r="L34" s="6">
        <f>IF(K34&lt;75,,IF(K34&lt;75,,SUM(1.84523*(POWER((K34-75),1.348)))))</f>
        <v>0</v>
      </c>
      <c r="M34" s="8">
        <v>340</v>
      </c>
      <c r="N34" s="6">
        <f>IF(M34&lt;210,,IF(M34&lt;210,,SUM(0.188807*(POWER((M34-210),1.41)))))</f>
        <v>180.58356334376333</v>
      </c>
      <c r="O34" s="9">
        <v>3</v>
      </c>
      <c r="P34" s="10" t="s">
        <v>11</v>
      </c>
      <c r="Q34" s="18">
        <v>41.51</v>
      </c>
      <c r="R34" s="6">
        <f>IF((O34*60+Q34)&lt;0.1,,IF((O34*60+Q34)&gt;254,,SUM(0.11193*(POWER((254-(O34*60+Q34)),1.88)))))</f>
        <v>77.81009778314905</v>
      </c>
      <c r="S34" s="11">
        <f>SUM(F34,H34,J34,L34,N34,R34)</f>
        <v>1089.9780675996897</v>
      </c>
    </row>
    <row r="35" spans="1:19" ht="12.75">
      <c r="A35" s="2"/>
      <c r="B35" s="4" t="s">
        <v>49</v>
      </c>
      <c r="C35" s="4">
        <v>2004</v>
      </c>
      <c r="D35" s="4" t="s">
        <v>53</v>
      </c>
      <c r="E35" s="5">
        <v>0</v>
      </c>
      <c r="F35" s="6">
        <f>IF(E35&lt;1.5,,IF(E35&lt;1.5,,SUM(56.0211*(POWER((E35-1.5),1.05)))))</f>
        <v>0</v>
      </c>
      <c r="G35" s="5">
        <v>41.12</v>
      </c>
      <c r="H35" s="6">
        <f>IF(G35&lt;8,,IF(G35&lt;8,,SUM(7.86*(POWER((G35-8),1.1)))))</f>
        <v>369.4212784756936</v>
      </c>
      <c r="I35" s="5">
        <v>9.05</v>
      </c>
      <c r="J35" s="6">
        <f>IF(I35&lt;0.1,,IF(I35&gt;13,,SUM(46.0849*(POWER((13-I35),1.81)))))</f>
        <v>553.8592235676407</v>
      </c>
      <c r="K35" s="7">
        <v>0</v>
      </c>
      <c r="L35" s="6">
        <f>IF(K35&lt;75,,IF(K35&lt;75,,SUM(1.84523*(POWER((K35-75),1.348)))))</f>
        <v>0</v>
      </c>
      <c r="M35" s="8">
        <v>456</v>
      </c>
      <c r="N35" s="6">
        <f>IF(M35&lt;210,,IF(M35&lt;210,,SUM(0.188807*(POWER((M35-210),1.41)))))</f>
        <v>443.85037659065927</v>
      </c>
      <c r="O35" s="9">
        <v>2</v>
      </c>
      <c r="P35" s="10" t="s">
        <v>11</v>
      </c>
      <c r="Q35" s="18">
        <v>42.91</v>
      </c>
      <c r="R35" s="6">
        <f>IF((O35*60+Q35)&lt;0.1,,IF((O35*60+Q35)&gt;254,,SUM(0.11193*(POWER((254-(O35*60+Q35)),1.88)))))</f>
        <v>540.4449009428655</v>
      </c>
      <c r="S35" s="11">
        <f>SUM(F35,H35,J35,L35,N35,R35)</f>
        <v>1907.575779576859</v>
      </c>
    </row>
    <row r="36" spans="1:19" ht="12.75">
      <c r="A36" s="2"/>
      <c r="B36" s="4" t="s">
        <v>50</v>
      </c>
      <c r="C36" s="4">
        <v>2003</v>
      </c>
      <c r="D36" s="4" t="s">
        <v>53</v>
      </c>
      <c r="E36" s="5">
        <v>7.57</v>
      </c>
      <c r="F36" s="6">
        <f>IF(E36&lt;1.5,,IF(E36&lt;1.5,,SUM(56.0211*(POWER((E36-1.5),1.05)))))</f>
        <v>372.13434844539927</v>
      </c>
      <c r="G36" s="5">
        <v>0</v>
      </c>
      <c r="H36" s="6">
        <f>IF(G36&lt;8,,IF(G36&lt;8,,SUM(7.86*(POWER((G36-8),1.1)))))</f>
        <v>0</v>
      </c>
      <c r="I36" s="5">
        <v>9.38</v>
      </c>
      <c r="J36" s="6">
        <f>IF(I36&lt;0.1,,IF(I36&gt;13,,SUM(46.0849*(POWER((13-I36),1.81)))))</f>
        <v>472.9564603741029</v>
      </c>
      <c r="K36" s="7">
        <v>142</v>
      </c>
      <c r="L36" s="6">
        <f>IF(K36&lt;75,,IF(K36&lt;75,,SUM(1.84523*(POWER((K36-75),1.348)))))</f>
        <v>534.0714235105147</v>
      </c>
      <c r="M36" s="8">
        <v>0</v>
      </c>
      <c r="N36" s="6">
        <f>IF(M36&lt;210,,IF(M36&lt;210,,SUM(0.188807*(POWER((M36-210),1.41)))))</f>
        <v>0</v>
      </c>
      <c r="O36" s="9">
        <v>3</v>
      </c>
      <c r="P36" s="10" t="s">
        <v>11</v>
      </c>
      <c r="Q36" s="18">
        <v>0.89</v>
      </c>
      <c r="R36" s="6">
        <f>IF((O36*60+Q36)&lt;0.1,,IF((O36*60+Q36)&gt;254,,SUM(0.11193*(POWER((254-(O36*60+Q36)),1.88)))))</f>
        <v>357.45621916937426</v>
      </c>
      <c r="S36" s="11">
        <f>SUM(F36,H36,J36,L36,N36,R36)</f>
        <v>1736.618451499391</v>
      </c>
    </row>
    <row r="37" spans="1:19" ht="12.75">
      <c r="A37" s="2"/>
      <c r="B37" s="4" t="s">
        <v>51</v>
      </c>
      <c r="C37" s="4">
        <v>2003</v>
      </c>
      <c r="D37" s="4" t="s">
        <v>53</v>
      </c>
      <c r="E37" s="5">
        <v>10.2</v>
      </c>
      <c r="F37" s="6">
        <f>IF(E37&lt;1.5,,IF(E37&lt;1.5,,SUM(56.0211*(POWER((E37-1.5),1.05)))))</f>
        <v>543.0587897160851</v>
      </c>
      <c r="G37" s="5">
        <v>0</v>
      </c>
      <c r="H37" s="6">
        <f>IF(G37&lt;8,,IF(G37&lt;8,,SUM(7.86*(POWER((G37-8),1.1)))))</f>
        <v>0</v>
      </c>
      <c r="I37" s="5">
        <v>8.86</v>
      </c>
      <c r="J37" s="6">
        <f>IF(I37&lt;0.1,,IF(I37&gt;13,,SUM(46.0849*(POWER((13-I37),1.81)))))</f>
        <v>603.0165988876636</v>
      </c>
      <c r="K37" s="7">
        <v>142</v>
      </c>
      <c r="L37" s="6">
        <f>IF(K37&lt;75,,IF(K37&lt;75,,SUM(1.84523*(POWER((K37-75),1.348)))))</f>
        <v>534.0714235105147</v>
      </c>
      <c r="M37" s="8">
        <v>0</v>
      </c>
      <c r="N37" s="6">
        <f>IF(M37&lt;210,,IF(M37&lt;210,,SUM(0.188807*(POWER((M37-210),1.41)))))</f>
        <v>0</v>
      </c>
      <c r="O37" s="9">
        <v>3</v>
      </c>
      <c r="P37" s="10" t="s">
        <v>11</v>
      </c>
      <c r="Q37" s="18">
        <v>0.22</v>
      </c>
      <c r="R37" s="6">
        <f>IF((O37*60+Q37)&lt;0.1,,IF((O37*60+Q37)&gt;254,,SUM(0.11193*(POWER((254-(O37*60+Q37)),1.88)))))</f>
        <v>363.6395967024516</v>
      </c>
      <c r="S37" s="11">
        <f>SUM(F37,H37,J37,L37,N37,R37)</f>
        <v>2043.786408816715</v>
      </c>
    </row>
    <row r="38" spans="1:19" ht="12.75">
      <c r="A38" s="2"/>
      <c r="B38" s="4" t="s">
        <v>52</v>
      </c>
      <c r="C38" s="4">
        <v>2003</v>
      </c>
      <c r="D38" s="4" t="s">
        <v>53</v>
      </c>
      <c r="E38" s="5">
        <v>0</v>
      </c>
      <c r="F38" s="6">
        <f>IF(E38&lt;1.5,,IF(E38&lt;1.5,,SUM(56.0211*(POWER((E38-1.5),1.05)))))</f>
        <v>0</v>
      </c>
      <c r="G38" s="5">
        <v>41.56</v>
      </c>
      <c r="H38" s="6">
        <f>IF(G38&lt;8,,IF(G38&lt;8,,SUM(7.86*(POWER((G38-8),1.1)))))</f>
        <v>374.8233979335509</v>
      </c>
      <c r="I38" s="5">
        <v>9.24</v>
      </c>
      <c r="J38" s="6">
        <f>IF(I38&lt;0.1,,IF(I38&gt;13,,SUM(46.0849*(POWER((13-I38),1.81)))))</f>
        <v>506.58071049294705</v>
      </c>
      <c r="K38" s="7">
        <v>142</v>
      </c>
      <c r="L38" s="6">
        <f>IF(K38&lt;75,,IF(K38&lt;75,,SUM(1.84523*(POWER((K38-75),1.348)))))</f>
        <v>534.0714235105147</v>
      </c>
      <c r="M38" s="8">
        <v>0</v>
      </c>
      <c r="N38" s="6">
        <f>IF(M38&lt;210,,IF(M38&lt;210,,SUM(0.188807*(POWER((M38-210),1.41)))))</f>
        <v>0</v>
      </c>
      <c r="O38" s="9">
        <v>2</v>
      </c>
      <c r="P38" s="10" t="s">
        <v>11</v>
      </c>
      <c r="Q38" s="18">
        <v>58.25</v>
      </c>
      <c r="R38" s="6">
        <f>IF((O38*60+Q38)&lt;0.1,,IF((O38*60+Q38)&gt;254,,SUM(0.11193*(POWER((254-(O38*60+Q38)),1.88)))))</f>
        <v>382.10776355549217</v>
      </c>
      <c r="S38" s="11">
        <f>SUM(F38,H38,J38,L38,N38,R38)</f>
        <v>1797.583295492505</v>
      </c>
    </row>
    <row r="39" spans="1:19" ht="12.75">
      <c r="A39" s="2"/>
      <c r="B39" s="4"/>
      <c r="C39" s="4"/>
      <c r="D39" s="4"/>
      <c r="E39" s="5"/>
      <c r="F39" s="6"/>
      <c r="G39" s="5"/>
      <c r="H39" s="6"/>
      <c r="I39" s="5"/>
      <c r="J39" s="6"/>
      <c r="K39" s="7"/>
      <c r="L39" s="6"/>
      <c r="M39" s="8"/>
      <c r="N39" s="6"/>
      <c r="O39" s="9"/>
      <c r="P39" s="10"/>
      <c r="Q39" s="18"/>
      <c r="R39" s="6"/>
      <c r="S39" s="11">
        <f>SUM(S34:S38)-MIN(S34:S38)</f>
        <v>7485.563935385469</v>
      </c>
    </row>
    <row r="40" spans="1:19" ht="12.75">
      <c r="A40" s="15"/>
      <c r="B40" s="13"/>
      <c r="C40" s="13"/>
      <c r="D40" s="13"/>
      <c r="E40" s="14"/>
      <c r="F40" s="7"/>
      <c r="G40" s="14"/>
      <c r="H40" s="7"/>
      <c r="I40" s="14"/>
      <c r="J40" s="7"/>
      <c r="K40" s="7"/>
      <c r="L40" s="7"/>
      <c r="M40" s="13"/>
      <c r="N40" s="7"/>
      <c r="O40" s="9"/>
      <c r="P40" s="10"/>
      <c r="Q40" s="19"/>
      <c r="R40" s="7"/>
      <c r="S40" s="10"/>
    </row>
    <row r="41" spans="1:19" ht="12.75">
      <c r="A41" s="2"/>
      <c r="B41" s="4" t="s">
        <v>55</v>
      </c>
      <c r="C41" s="4">
        <v>2003</v>
      </c>
      <c r="D41" s="4" t="s">
        <v>54</v>
      </c>
      <c r="E41" s="5">
        <v>0</v>
      </c>
      <c r="F41" s="6">
        <f>IF(E41&lt;1.5,,IF(E41&lt;1.5,,SUM(56.0211*(POWER((E41-1.5),1.05)))))</f>
        <v>0</v>
      </c>
      <c r="G41" s="5">
        <v>48.92</v>
      </c>
      <c r="H41" s="6">
        <f>IF(G41&lt;8,,IF(G41&lt;8,,SUM(7.86*(POWER((G41-8),1.1)))))</f>
        <v>466.1779562687308</v>
      </c>
      <c r="I41" s="5">
        <v>9.09</v>
      </c>
      <c r="J41" s="6">
        <f>IF(I41&lt;0.1,,IF(I41&gt;13,,SUM(46.0849*(POWER((13-I41),1.81)))))</f>
        <v>543.7491365648395</v>
      </c>
      <c r="K41" s="7">
        <v>138</v>
      </c>
      <c r="L41" s="6">
        <f>IF(K41&lt;75,,IF(K41&lt;75,,SUM(1.84523*(POWER((K41-75),1.348)))))</f>
        <v>491.54305854329834</v>
      </c>
      <c r="M41" s="8">
        <v>0</v>
      </c>
      <c r="N41" s="6">
        <f>IF(M41&lt;210,,IF(M41&lt;210,,SUM(0.188807*(POWER((M41-210),1.41)))))</f>
        <v>0</v>
      </c>
      <c r="O41" s="9">
        <v>2</v>
      </c>
      <c r="P41" s="10" t="s">
        <v>11</v>
      </c>
      <c r="Q41" s="18">
        <v>42.07</v>
      </c>
      <c r="R41" s="6">
        <f>IF((O41*60+Q41)&lt;0.1,,IF((O41*60+Q41)&gt;254,,SUM(0.11193*(POWER((254-(O41*60+Q41)),1.88)))))</f>
        <v>549.8524351636648</v>
      </c>
      <c r="S41" s="11">
        <f>SUM(F41,H41,J41,L41,N41,R41)</f>
        <v>2051.3225865405334</v>
      </c>
    </row>
    <row r="42" spans="1:19" ht="12.75">
      <c r="A42" s="2"/>
      <c r="B42" s="4" t="s">
        <v>56</v>
      </c>
      <c r="C42" s="4">
        <v>2002</v>
      </c>
      <c r="D42" s="4" t="s">
        <v>54</v>
      </c>
      <c r="E42" s="5">
        <v>6.36</v>
      </c>
      <c r="F42" s="6">
        <f>IF(E42&lt;1.5,,IF(E42&lt;1.5,,SUM(56.0211*(POWER((E42-1.5),1.05)))))</f>
        <v>294.6590028758825</v>
      </c>
      <c r="G42" s="5">
        <v>0</v>
      </c>
      <c r="H42" s="6">
        <f>IF(G42&lt;8,,IF(G42&lt;8,,SUM(7.86*(POWER((G42-8),1.1)))))</f>
        <v>0</v>
      </c>
      <c r="I42" s="5">
        <v>8.97</v>
      </c>
      <c r="J42" s="6">
        <f>IF(I42&lt;0.1,,IF(I42&gt;13,,SUM(46.0849*(POWER((13-I42),1.81)))))</f>
        <v>574.3290489174492</v>
      </c>
      <c r="K42" s="7">
        <v>142</v>
      </c>
      <c r="L42" s="6">
        <f>IF(K42&lt;75,,IF(K42&lt;75,,SUM(1.84523*(POWER((K42-75),1.348)))))</f>
        <v>534.0714235105147</v>
      </c>
      <c r="M42" s="8">
        <v>0</v>
      </c>
      <c r="N42" s="6">
        <f>IF(M42&lt;210,,IF(M42&lt;210,,SUM(0.188807*(POWER((M42-210),1.41)))))</f>
        <v>0</v>
      </c>
      <c r="O42" s="9">
        <v>3</v>
      </c>
      <c r="P42" s="10" t="s">
        <v>11</v>
      </c>
      <c r="Q42" s="18">
        <v>10.67</v>
      </c>
      <c r="R42" s="6">
        <f>IF((O42*60+Q42)&lt;0.1,,IF((O42*60+Q42)&gt;254,,SUM(0.11193*(POWER((254-(O42*60+Q42)),1.88)))))</f>
        <v>272.8803988968012</v>
      </c>
      <c r="S42" s="11">
        <f>SUM(F42,H42,J42,L42,N42,R42)</f>
        <v>1675.9398742006474</v>
      </c>
    </row>
    <row r="43" spans="1:19" ht="12.75">
      <c r="A43" s="2"/>
      <c r="B43" s="4" t="s">
        <v>57</v>
      </c>
      <c r="C43" s="4">
        <v>2003</v>
      </c>
      <c r="D43" s="4" t="s">
        <v>54</v>
      </c>
      <c r="E43" s="5">
        <v>6.1</v>
      </c>
      <c r="F43" s="6">
        <f>IF(E43&lt;1.5,,IF(E43&lt;1.5,,SUM(56.0211*(POWER((E43-1.5),1.05)))))</f>
        <v>278.12969235121085</v>
      </c>
      <c r="G43" s="5">
        <v>0</v>
      </c>
      <c r="H43" s="6">
        <f>IF(G43&lt;8,,IF(G43&lt;8,,SUM(7.86*(POWER((G43-8),1.1)))))</f>
        <v>0</v>
      </c>
      <c r="I43" s="5">
        <v>10.21</v>
      </c>
      <c r="J43" s="6">
        <f>IF(I43&lt;0.1,,IF(I43&gt;13,,SUM(46.0849*(POWER((13-I43),1.81)))))</f>
        <v>295.1904189293043</v>
      </c>
      <c r="K43" s="7">
        <v>0</v>
      </c>
      <c r="L43" s="6">
        <f>IF(K43&lt;75,,IF(K43&lt;75,,SUM(1.84523*(POWER((K43-75),1.348)))))</f>
        <v>0</v>
      </c>
      <c r="M43" s="8">
        <v>387</v>
      </c>
      <c r="N43" s="6">
        <f>IF(M43&lt;210,,IF(M43&lt;210,,SUM(0.188807*(POWER((M43-210),1.41)))))</f>
        <v>279.03610254205324</v>
      </c>
      <c r="O43" s="9">
        <v>3</v>
      </c>
      <c r="P43" s="10" t="s">
        <v>11</v>
      </c>
      <c r="Q43" s="18">
        <v>13.91</v>
      </c>
      <c r="R43" s="6">
        <f>IF((O43*60+Q43)&lt;0.1,,IF((O43*60+Q43)&gt;254,,SUM(0.11193*(POWER((254-(O43*60+Q43)),1.88)))))</f>
        <v>247.22628751484933</v>
      </c>
      <c r="S43" s="11">
        <f>SUM(F43,H43,J43,L43,N43,R43)</f>
        <v>1099.5825013374179</v>
      </c>
    </row>
    <row r="44" spans="1:19" ht="12.75">
      <c r="A44" s="2"/>
      <c r="B44" s="4" t="s">
        <v>58</v>
      </c>
      <c r="C44" s="4">
        <v>2003</v>
      </c>
      <c r="D44" s="4" t="s">
        <v>54</v>
      </c>
      <c r="E44" s="5">
        <v>8</v>
      </c>
      <c r="F44" s="6">
        <f>IF(E44&lt;1.5,,IF(E44&lt;1.5,,SUM(56.0211*(POWER((E44-1.5),1.05)))))</f>
        <v>399.86248129354755</v>
      </c>
      <c r="G44" s="5">
        <v>0</v>
      </c>
      <c r="H44" s="6">
        <f>IF(G44&lt;8,,IF(G44&lt;8,,SUM(7.86*(POWER((G44-8),1.1)))))</f>
        <v>0</v>
      </c>
      <c r="I44" s="5">
        <v>9.5</v>
      </c>
      <c r="J44" s="6">
        <f>IF(I44&lt;0.1,,IF(I44&gt;13,,SUM(46.0849*(POWER((13-I44),1.81)))))</f>
        <v>444.9608587873315</v>
      </c>
      <c r="K44" s="7">
        <v>0</v>
      </c>
      <c r="L44" s="6">
        <f>IF(K44&lt;75,,IF(K44&lt;75,,SUM(1.84523*(POWER((K44-75),1.348)))))</f>
        <v>0</v>
      </c>
      <c r="M44" s="8">
        <v>424</v>
      </c>
      <c r="N44" s="6">
        <f>IF(M44&lt;210,,IF(M44&lt;210,,SUM(0.188807*(POWER((M44-210),1.41)))))</f>
        <v>364.67123858701524</v>
      </c>
      <c r="O44" s="9">
        <v>3</v>
      </c>
      <c r="P44" s="10" t="s">
        <v>11</v>
      </c>
      <c r="Q44" s="18">
        <v>26.61</v>
      </c>
      <c r="R44" s="6">
        <f>IF((O44*60+Q44)&lt;0.1,,IF((O44*60+Q44)&gt;254,,SUM(0.11193*(POWER((254-(O44*60+Q44)),1.88)))))</f>
        <v>158.21130620289713</v>
      </c>
      <c r="S44" s="11">
        <f>SUM(F44,H44,J44,L44,N44,R44)</f>
        <v>1367.7058848707914</v>
      </c>
    </row>
    <row r="45" spans="1:19" ht="12.75">
      <c r="A45" s="2"/>
      <c r="B45" s="4" t="s">
        <v>59</v>
      </c>
      <c r="C45" s="4">
        <v>2003</v>
      </c>
      <c r="D45" s="4" t="s">
        <v>54</v>
      </c>
      <c r="E45" s="5">
        <v>0</v>
      </c>
      <c r="F45" s="6">
        <f>IF(E45&lt;1.5,,IF(E45&lt;1.5,,SUM(56.0211*(POWER((E45-1.5),1.05)))))</f>
        <v>0</v>
      </c>
      <c r="G45" s="5">
        <v>46.82</v>
      </c>
      <c r="H45" s="6">
        <f>IF(G45&lt;8,,IF(G45&lt;8,,SUM(7.86*(POWER((G45-8),1.1)))))</f>
        <v>439.93005217972694</v>
      </c>
      <c r="I45" s="5">
        <v>8.68</v>
      </c>
      <c r="J45" s="6">
        <f>IF(I45&lt;0.1,,IF(I45&gt;13,,SUM(46.0849*(POWER((13-I45),1.81)))))</f>
        <v>651.3047285013237</v>
      </c>
      <c r="K45" s="7">
        <v>0</v>
      </c>
      <c r="L45" s="6">
        <f>IF(K45&lt;75,,IF(K45&lt;75,,SUM(1.84523*(POWER((K45-75),1.348)))))</f>
        <v>0</v>
      </c>
      <c r="M45" s="8">
        <v>417</v>
      </c>
      <c r="N45" s="6">
        <f>IF(M45&lt;210,,IF(M45&lt;210,,SUM(0.188807*(POWER((M45-210),1.41)))))</f>
        <v>347.9655737298473</v>
      </c>
      <c r="O45" s="9">
        <v>3</v>
      </c>
      <c r="P45" s="10" t="s">
        <v>11</v>
      </c>
      <c r="Q45" s="18">
        <v>7.65</v>
      </c>
      <c r="R45" s="6">
        <f>IF((O45*60+Q45)&lt;0.1,,IF((O45*60+Q45)&gt;254,,SUM(0.11193*(POWER((254-(O45*60+Q45)),1.88)))))</f>
        <v>297.85675028302705</v>
      </c>
      <c r="S45" s="11">
        <f>SUM(F45,H45,J45,L45,N45,R45)</f>
        <v>1737.0571046939249</v>
      </c>
    </row>
    <row r="46" spans="1:19" ht="12.75">
      <c r="A46" s="2"/>
      <c r="B46" s="4"/>
      <c r="C46" s="4"/>
      <c r="D46" s="4"/>
      <c r="E46" s="5"/>
      <c r="F46" s="6"/>
      <c r="G46" s="5"/>
      <c r="H46" s="6"/>
      <c r="I46" s="5"/>
      <c r="J46" s="6"/>
      <c r="K46" s="7"/>
      <c r="L46" s="6"/>
      <c r="M46" s="8"/>
      <c r="N46" s="6"/>
      <c r="O46" s="9"/>
      <c r="P46" s="10"/>
      <c r="Q46" s="18"/>
      <c r="R46" s="6"/>
      <c r="S46" s="11">
        <f>SUM(S41:S45)-MIN(S41:S45)</f>
        <v>6832.025450305897</v>
      </c>
    </row>
    <row r="47" spans="1:19" ht="12.75">
      <c r="A47" s="15"/>
      <c r="B47" s="13"/>
      <c r="C47" s="13"/>
      <c r="D47" s="13"/>
      <c r="E47" s="14"/>
      <c r="F47" s="7"/>
      <c r="G47" s="14"/>
      <c r="H47" s="7"/>
      <c r="I47" s="14"/>
      <c r="J47" s="7"/>
      <c r="K47" s="7"/>
      <c r="L47" s="7"/>
      <c r="M47" s="13"/>
      <c r="N47" s="7"/>
      <c r="O47" s="9"/>
      <c r="P47" s="10"/>
      <c r="Q47" s="19"/>
      <c r="R47" s="7"/>
      <c r="S47" s="10"/>
    </row>
    <row r="48" spans="1:19" ht="12.75">
      <c r="A48" s="2"/>
      <c r="B48" s="4" t="s">
        <v>63</v>
      </c>
      <c r="C48" s="4">
        <v>2004</v>
      </c>
      <c r="D48" s="4" t="s">
        <v>68</v>
      </c>
      <c r="E48" s="5">
        <v>7.58</v>
      </c>
      <c r="F48" s="6">
        <f>IF(E48&lt;1.5,,IF(E48&lt;1.5,,SUM(56.0211*(POWER((E48-1.5),1.05)))))</f>
        <v>372.7780999290951</v>
      </c>
      <c r="G48" s="5">
        <v>0</v>
      </c>
      <c r="H48" s="6">
        <f>IF(G48&lt;8,,IF(G48&lt;8,,SUM(7.86*(POWER((G48-8),1.1)))))</f>
        <v>0</v>
      </c>
      <c r="I48" s="5">
        <v>8.61</v>
      </c>
      <c r="J48" s="6">
        <f>IF(I48&lt;0.1,,IF(I48&gt;13,,SUM(46.0849*(POWER((13-I48),1.81)))))</f>
        <v>670.5318802474333</v>
      </c>
      <c r="K48" s="7">
        <v>122</v>
      </c>
      <c r="L48" s="6">
        <f>IF(K48&lt;75,,IF(K48&lt;75,,SUM(1.84523*(POWER((K48-75),1.348)))))</f>
        <v>331.1604158723432</v>
      </c>
      <c r="M48" s="8">
        <v>0</v>
      </c>
      <c r="N48" s="6">
        <f>IF(M48&lt;210,,IF(M48&lt;210,,SUM(0.188807*(POWER((M48-210),1.41)))))</f>
        <v>0</v>
      </c>
      <c r="O48" s="9">
        <v>3</v>
      </c>
      <c r="P48" s="10" t="s">
        <v>11</v>
      </c>
      <c r="Q48" s="18">
        <v>9.49</v>
      </c>
      <c r="R48" s="6">
        <f>IF((O48*60+Q48)&lt;0.1,,IF((O48*60+Q48)&gt;254,,SUM(0.11193*(POWER((254-(O48*60+Q48)),1.88)))))</f>
        <v>282.5174921944712</v>
      </c>
      <c r="S48" s="11">
        <f>SUM(F48,H48,J48,L48,N48,R48)</f>
        <v>1656.9878882433427</v>
      </c>
    </row>
    <row r="49" spans="1:19" ht="12.75">
      <c r="A49" s="2"/>
      <c r="B49" s="4" t="s">
        <v>64</v>
      </c>
      <c r="C49" s="4">
        <v>2004</v>
      </c>
      <c r="D49" s="4" t="s">
        <v>68</v>
      </c>
      <c r="E49" s="5">
        <v>0</v>
      </c>
      <c r="F49" s="6">
        <f>IF(E49&lt;1.5,,IF(E49&lt;1.5,,SUM(56.0211*(POWER((E49-1.5),1.05)))))</f>
        <v>0</v>
      </c>
      <c r="G49" s="5">
        <v>38.29</v>
      </c>
      <c r="H49" s="6">
        <f>IF(G49&lt;8,,IF(G49&lt;8,,SUM(7.86*(POWER((G49-8),1.1)))))</f>
        <v>334.8511129187245</v>
      </c>
      <c r="I49" s="5">
        <v>9.6</v>
      </c>
      <c r="J49" s="6">
        <f>IF(I49&lt;0.1,,IF(I49&gt;13,,SUM(46.0849*(POWER((13-I49),1.81)))))</f>
        <v>422.21677998073017</v>
      </c>
      <c r="K49" s="7">
        <v>122</v>
      </c>
      <c r="L49" s="6">
        <f>IF(K49&lt;75,,IF(K49&lt;75,,SUM(1.84523*(POWER((K49-75),1.348)))))</f>
        <v>331.1604158723432</v>
      </c>
      <c r="M49" s="8">
        <v>0</v>
      </c>
      <c r="N49" s="6">
        <f>IF(M49&lt;210,,IF(M49&lt;210,,SUM(0.188807*(POWER((M49-210),1.41)))))</f>
        <v>0</v>
      </c>
      <c r="O49" s="9">
        <v>2</v>
      </c>
      <c r="P49" s="10" t="s">
        <v>11</v>
      </c>
      <c r="Q49" s="18">
        <v>59.44</v>
      </c>
      <c r="R49" s="6">
        <f>IF((O49*60+Q49)&lt;0.1,,IF((O49*60+Q49)&gt;254,,SUM(0.11193*(POWER((254-(O49*60+Q49)),1.88)))))</f>
        <v>370.90065008919635</v>
      </c>
      <c r="S49" s="11">
        <f>SUM(F49,H49,J49,L49,N49,R49)</f>
        <v>1459.1289588609943</v>
      </c>
    </row>
    <row r="50" spans="1:19" ht="12.75">
      <c r="A50" s="2"/>
      <c r="B50" s="4" t="s">
        <v>65</v>
      </c>
      <c r="C50" s="4">
        <v>2002</v>
      </c>
      <c r="D50" s="4" t="s">
        <v>68</v>
      </c>
      <c r="E50" s="5">
        <v>0</v>
      </c>
      <c r="F50" s="6">
        <f>IF(E50&lt;1.5,,IF(E50&lt;1.5,,SUM(56.0211*(POWER((E50-1.5),1.05)))))</f>
        <v>0</v>
      </c>
      <c r="G50" s="5">
        <v>31.01</v>
      </c>
      <c r="H50" s="6">
        <f>IF(G50&lt;8,,IF(G50&lt;8,,SUM(7.86*(POWER((G50-8),1.1)))))</f>
        <v>247.4747114659095</v>
      </c>
      <c r="I50" s="5">
        <v>9.19</v>
      </c>
      <c r="J50" s="6">
        <f>IF(I50&lt;0.1,,IF(I50&gt;13,,SUM(46.0849*(POWER((13-I50),1.81)))))</f>
        <v>518.8392888826612</v>
      </c>
      <c r="K50" s="7">
        <v>0</v>
      </c>
      <c r="L50" s="6">
        <f>IF(K50&lt;75,,IF(K50&lt;75,,SUM(1.84523*(POWER((K50-75),1.348)))))</f>
        <v>0</v>
      </c>
      <c r="M50" s="8">
        <v>407</v>
      </c>
      <c r="N50" s="6">
        <f>IF(M50&lt;210,,IF(M50&lt;210,,SUM(0.188807*(POWER((M50-210),1.41)))))</f>
        <v>324.5005749137718</v>
      </c>
      <c r="O50" s="9">
        <v>3</v>
      </c>
      <c r="P50" s="10" t="s">
        <v>11</v>
      </c>
      <c r="Q50" s="18">
        <v>9.76</v>
      </c>
      <c r="R50" s="6">
        <f>IF((O50*60+Q50)&lt;0.1,,IF((O50*60+Q50)&gt;254,,SUM(0.11193*(POWER((254-(O50*60+Q50)),1.88)))))</f>
        <v>280.2985843957078</v>
      </c>
      <c r="S50" s="11">
        <f>SUM(F50,H50,J50,L50,N50,R50)</f>
        <v>1371.1131596580503</v>
      </c>
    </row>
    <row r="51" spans="1:19" ht="12.75">
      <c r="A51" s="2"/>
      <c r="B51" s="4" t="s">
        <v>66</v>
      </c>
      <c r="C51" s="4">
        <v>2003</v>
      </c>
      <c r="D51" s="4" t="s">
        <v>68</v>
      </c>
      <c r="E51" s="5">
        <v>0</v>
      </c>
      <c r="F51" s="6">
        <f>IF(E51&lt;1.5,,IF(E51&lt;1.5,,SUM(56.0211*(POWER((E51-1.5),1.05)))))</f>
        <v>0</v>
      </c>
      <c r="G51" s="5">
        <v>28.89</v>
      </c>
      <c r="H51" s="6">
        <f>IF(G51&lt;8,,IF(G51&lt;8,,SUM(7.86*(POWER((G51-8),1.1)))))</f>
        <v>222.51271355934162</v>
      </c>
      <c r="I51" s="5">
        <v>9.22</v>
      </c>
      <c r="J51" s="6">
        <f>IF(I51&lt;0.1,,IF(I51&gt;13,,SUM(46.0849*(POWER((13-I51),1.81)))))</f>
        <v>511.4684002918954</v>
      </c>
      <c r="K51" s="7">
        <v>0</v>
      </c>
      <c r="L51" s="6">
        <f>IF(K51&lt;75,,IF(K51&lt;75,,SUM(1.84523*(POWER((K51-75),1.348)))))</f>
        <v>0</v>
      </c>
      <c r="M51" s="8">
        <v>427</v>
      </c>
      <c r="N51" s="6">
        <f>IF(M51&lt;210,,IF(M51&lt;210,,SUM(0.188807*(POWER((M51-210),1.41)))))</f>
        <v>371.900118217421</v>
      </c>
      <c r="O51" s="9">
        <v>3</v>
      </c>
      <c r="P51" s="10" t="s">
        <v>11</v>
      </c>
      <c r="Q51" s="18">
        <v>16.1</v>
      </c>
      <c r="R51" s="6">
        <f>IF((O51*60+Q51)&lt;0.1,,IF((O51*60+Q51)&gt;254,,SUM(0.11193*(POWER((254-(O51*60+Q51)),1.88)))))</f>
        <v>230.55906569812973</v>
      </c>
      <c r="S51" s="11">
        <f>SUM(F51,H51,J51,L51,N51,R51)</f>
        <v>1336.4402977667876</v>
      </c>
    </row>
    <row r="52" spans="1:19" ht="12.75">
      <c r="A52" s="2"/>
      <c r="B52" s="4" t="s">
        <v>67</v>
      </c>
      <c r="C52" s="4">
        <v>2003</v>
      </c>
      <c r="D52" s="4" t="s">
        <v>68</v>
      </c>
      <c r="E52" s="5">
        <v>6.86</v>
      </c>
      <c r="F52" s="6">
        <f>IF(E52&lt;1.5,,IF(E52&lt;1.5,,SUM(56.0211*(POWER((E52-1.5),1.05)))))</f>
        <v>326.5687781353038</v>
      </c>
      <c r="G52" s="5">
        <v>0</v>
      </c>
      <c r="H52" s="6">
        <f>IF(G52&lt;8,,IF(G52&lt;8,,SUM(7.86*(POWER((G52-8),1.1)))))</f>
        <v>0</v>
      </c>
      <c r="I52" s="5">
        <v>9.91</v>
      </c>
      <c r="J52" s="6">
        <f>IF(I52&lt;0.1,,IF(I52&gt;13,,SUM(46.0849*(POWER((13-I52),1.81)))))</f>
        <v>355.12684023125126</v>
      </c>
      <c r="K52" s="7">
        <v>0</v>
      </c>
      <c r="L52" s="6">
        <f>IF(K52&lt;75,,IF(K52&lt;75,,SUM(1.84523*(POWER((K52-75),1.348)))))</f>
        <v>0</v>
      </c>
      <c r="M52" s="8">
        <v>395</v>
      </c>
      <c r="N52" s="6">
        <f>IF(M52&lt;210,,IF(M52&lt;210,,SUM(0.188807*(POWER((M52-210),1.41)))))</f>
        <v>296.9820691279459</v>
      </c>
      <c r="O52" s="9">
        <v>3</v>
      </c>
      <c r="P52" s="10" t="s">
        <v>11</v>
      </c>
      <c r="Q52" s="18">
        <v>10.86</v>
      </c>
      <c r="R52" s="6">
        <f>IF((O52*60+Q52)&lt;0.1,,IF((O52*60+Q52)&gt;254,,SUM(0.11193*(POWER((254-(O52*60+Q52)),1.88)))))</f>
        <v>271.3433044382528</v>
      </c>
      <c r="S52" s="11">
        <f>SUM(F52,H52,J52,L52,N52,R52)</f>
        <v>1250.0209919327538</v>
      </c>
    </row>
    <row r="53" spans="1:19" ht="12.75">
      <c r="A53" s="2"/>
      <c r="B53" s="4"/>
      <c r="C53" s="4"/>
      <c r="D53" s="4"/>
      <c r="E53" s="5"/>
      <c r="F53" s="6"/>
      <c r="G53" s="5"/>
      <c r="H53" s="6"/>
      <c r="I53" s="5"/>
      <c r="J53" s="6"/>
      <c r="K53" s="7"/>
      <c r="L53" s="6"/>
      <c r="M53" s="8"/>
      <c r="N53" s="6"/>
      <c r="O53" s="9"/>
      <c r="P53" s="10"/>
      <c r="Q53" s="18"/>
      <c r="R53" s="6"/>
      <c r="S53" s="11">
        <f>SUM(S48:S52)-MIN(S48:S52)</f>
        <v>5823.670304529175</v>
      </c>
    </row>
    <row r="55" ht="12.75">
      <c r="B55" s="33" t="s">
        <v>73</v>
      </c>
    </row>
    <row r="57" spans="1:4" ht="12.75">
      <c r="A57" t="s">
        <v>12</v>
      </c>
      <c r="B57" t="s">
        <v>53</v>
      </c>
      <c r="C57" s="34">
        <f>S35</f>
        <v>1907.575779576859</v>
      </c>
      <c r="D57" s="32">
        <v>7485.563935385469</v>
      </c>
    </row>
    <row r="58" spans="1:4" ht="12.75">
      <c r="A58" t="s">
        <v>13</v>
      </c>
      <c r="B58" t="s">
        <v>44</v>
      </c>
      <c r="C58" s="34">
        <f>S30</f>
        <v>1740.7473418993736</v>
      </c>
      <c r="D58" s="32">
        <v>6868.8498252902355</v>
      </c>
    </row>
    <row r="59" spans="1:4" ht="12.75">
      <c r="A59" t="s">
        <v>14</v>
      </c>
      <c r="B59" t="s">
        <v>54</v>
      </c>
      <c r="C59" s="34">
        <f>S43</f>
        <v>1099.5825013374179</v>
      </c>
      <c r="D59" s="32">
        <v>6832.025450305897</v>
      </c>
    </row>
    <row r="60" spans="1:4" ht="12.75">
      <c r="A60" t="s">
        <v>15</v>
      </c>
      <c r="B60" t="s">
        <v>33</v>
      </c>
      <c r="C60" s="34">
        <f>S20</f>
        <v>1739.3127856800415</v>
      </c>
      <c r="D60" s="32">
        <v>6595.689510583059</v>
      </c>
    </row>
    <row r="61" spans="1:4" ht="12.75">
      <c r="A61" t="s">
        <v>16</v>
      </c>
      <c r="B61" t="s">
        <v>38</v>
      </c>
      <c r="C61" s="34">
        <f>S27</f>
        <v>1812.0928305314587</v>
      </c>
      <c r="D61" s="32">
        <v>6332.071124579577</v>
      </c>
    </row>
    <row r="62" spans="1:4" ht="12.75">
      <c r="A62" t="s">
        <v>72</v>
      </c>
      <c r="B62" t="s">
        <v>27</v>
      </c>
      <c r="C62" s="34">
        <f>S16</f>
        <v>1123.3491651189418</v>
      </c>
      <c r="D62" s="32">
        <v>6200.495053425599</v>
      </c>
    </row>
    <row r="63" spans="1:4" ht="12.75">
      <c r="A63" t="s">
        <v>71</v>
      </c>
      <c r="B63" t="s">
        <v>68</v>
      </c>
      <c r="C63" s="34">
        <f>S53</f>
        <v>5823.670304529175</v>
      </c>
      <c r="D63" s="32">
        <v>5823.670304529175</v>
      </c>
    </row>
    <row r="70" ht="12.75">
      <c r="E70" t="s">
        <v>74</v>
      </c>
    </row>
  </sheetData>
  <sheetProtection/>
  <mergeCells count="1">
    <mergeCell ref="O5:Q5"/>
  </mergeCells>
  <printOptions/>
  <pageMargins left="0.48" right="0.59" top="0.63" bottom="0.5" header="0.24" footer="0.36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A2" sqref="A2:B48"/>
    </sheetView>
  </sheetViews>
  <sheetFormatPr defaultColWidth="9.00390625" defaultRowHeight="12.75"/>
  <cols>
    <col min="1" max="1" width="4.125" style="22" customWidth="1"/>
    <col min="2" max="2" width="5.75390625" style="22" customWidth="1"/>
    <col min="3" max="3" width="29.375" style="22" customWidth="1"/>
    <col min="4" max="4" width="24.875" style="22" customWidth="1"/>
    <col min="5" max="16384" width="9.125" style="22" customWidth="1"/>
  </cols>
  <sheetData>
    <row r="1" ht="15.75">
      <c r="C1" s="23" t="s">
        <v>18</v>
      </c>
    </row>
    <row r="2" spans="2:6" ht="15">
      <c r="B2" s="22">
        <v>1</v>
      </c>
      <c r="C2" s="26" t="s">
        <v>39</v>
      </c>
      <c r="D2" s="26" t="s">
        <v>38</v>
      </c>
      <c r="E2" s="26"/>
      <c r="F2" s="26"/>
    </row>
    <row r="3" spans="2:6" ht="15">
      <c r="B3" s="22">
        <v>2</v>
      </c>
      <c r="C3" s="26" t="s">
        <v>56</v>
      </c>
      <c r="D3" s="26" t="s">
        <v>54</v>
      </c>
      <c r="E3" s="26"/>
      <c r="F3" s="26"/>
    </row>
    <row r="4" spans="1:6" ht="15">
      <c r="A4" s="22" t="s">
        <v>12</v>
      </c>
      <c r="B4" s="22">
        <v>3</v>
      </c>
      <c r="C4" s="26" t="s">
        <v>24</v>
      </c>
      <c r="D4" s="26" t="s">
        <v>27</v>
      </c>
      <c r="E4" s="26"/>
      <c r="F4" s="26"/>
    </row>
    <row r="5" spans="2:6" ht="15">
      <c r="B5" s="22">
        <v>4</v>
      </c>
      <c r="C5" s="26" t="s">
        <v>40</v>
      </c>
      <c r="D5" s="26" t="s">
        <v>38</v>
      </c>
      <c r="E5" s="26"/>
      <c r="F5" s="26"/>
    </row>
    <row r="6" spans="2:6" ht="15">
      <c r="B6" s="22">
        <v>5</v>
      </c>
      <c r="C6" s="26" t="s">
        <v>41</v>
      </c>
      <c r="D6" s="26" t="s">
        <v>38</v>
      </c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2:6" ht="15">
      <c r="B9" s="22">
        <v>1</v>
      </c>
      <c r="C9" s="26" t="s">
        <v>64</v>
      </c>
      <c r="D9" s="26" t="s">
        <v>68</v>
      </c>
      <c r="E9" s="26"/>
      <c r="F9" s="26"/>
    </row>
    <row r="10" spans="2:6" ht="15">
      <c r="B10" s="22">
        <v>2</v>
      </c>
      <c r="C10" s="26" t="s">
        <v>28</v>
      </c>
      <c r="D10" s="26" t="s">
        <v>27</v>
      </c>
      <c r="E10" s="26"/>
      <c r="F10" s="26"/>
    </row>
    <row r="11" spans="1:6" ht="15">
      <c r="A11" s="22" t="s">
        <v>13</v>
      </c>
      <c r="B11" s="22">
        <v>3</v>
      </c>
      <c r="C11" s="26" t="s">
        <v>69</v>
      </c>
      <c r="D11" s="26" t="s">
        <v>44</v>
      </c>
      <c r="E11" s="26"/>
      <c r="F11" s="26"/>
    </row>
    <row r="12" spans="2:6" ht="15">
      <c r="B12" s="22">
        <v>4</v>
      </c>
      <c r="C12" s="24" t="s">
        <v>59</v>
      </c>
      <c r="D12" s="24" t="s">
        <v>54</v>
      </c>
      <c r="E12" s="26"/>
      <c r="F12" s="26"/>
    </row>
    <row r="13" spans="2:6" ht="15">
      <c r="B13" s="22">
        <v>5</v>
      </c>
      <c r="C13" s="26" t="s">
        <v>66</v>
      </c>
      <c r="D13" s="26" t="s">
        <v>68</v>
      </c>
      <c r="E13" s="26"/>
      <c r="F13" s="26"/>
    </row>
    <row r="14" spans="3:6" ht="15">
      <c r="C14" s="26"/>
      <c r="D14" s="26"/>
      <c r="E14" s="26"/>
      <c r="F14" s="26"/>
    </row>
    <row r="15" spans="3:6" ht="15">
      <c r="C15" s="24"/>
      <c r="D15" s="24"/>
      <c r="E15" s="26"/>
      <c r="F15" s="26"/>
    </row>
    <row r="16" spans="2:6" ht="15">
      <c r="B16" s="22">
        <v>1</v>
      </c>
      <c r="C16" s="24" t="s">
        <v>31</v>
      </c>
      <c r="D16" s="24" t="s">
        <v>33</v>
      </c>
      <c r="E16" s="26"/>
      <c r="F16" s="26"/>
    </row>
    <row r="17" spans="2:6" ht="15">
      <c r="B17" s="22">
        <v>2</v>
      </c>
      <c r="C17" s="24" t="s">
        <v>45</v>
      </c>
      <c r="D17" s="24" t="s">
        <v>44</v>
      </c>
      <c r="E17" s="26"/>
      <c r="F17" s="26"/>
    </row>
    <row r="18" spans="1:6" ht="15">
      <c r="A18" s="22" t="s">
        <v>14</v>
      </c>
      <c r="B18" s="22">
        <v>3</v>
      </c>
      <c r="C18" s="26" t="s">
        <v>52</v>
      </c>
      <c r="D18" s="26" t="s">
        <v>53</v>
      </c>
      <c r="E18" s="26"/>
      <c r="F18" s="26"/>
    </row>
    <row r="19" spans="2:6" ht="15">
      <c r="B19" s="22">
        <v>4</v>
      </c>
      <c r="C19" s="26" t="s">
        <v>55</v>
      </c>
      <c r="D19" s="26" t="s">
        <v>54</v>
      </c>
      <c r="E19" s="26"/>
      <c r="F19" s="26"/>
    </row>
    <row r="20" spans="2:6" ht="15">
      <c r="B20" s="22">
        <v>5</v>
      </c>
      <c r="C20" s="26" t="s">
        <v>63</v>
      </c>
      <c r="D20" s="26" t="s">
        <v>68</v>
      </c>
      <c r="E20" s="26"/>
      <c r="F20" s="26"/>
    </row>
    <row r="21" spans="3:6" ht="15">
      <c r="C21" s="26"/>
      <c r="D21" s="26"/>
      <c r="E21" s="26"/>
      <c r="F21" s="26"/>
    </row>
    <row r="22" spans="3:6" ht="15">
      <c r="C22" s="26"/>
      <c r="D22" s="26"/>
      <c r="E22" s="26"/>
      <c r="F22" s="26"/>
    </row>
    <row r="23" spans="2:6" ht="15">
      <c r="B23" s="22">
        <v>1</v>
      </c>
      <c r="C23" s="24" t="s">
        <v>47</v>
      </c>
      <c r="D23" s="24" t="s">
        <v>44</v>
      </c>
      <c r="E23" s="26"/>
      <c r="F23" s="26"/>
    </row>
    <row r="24" spans="2:6" ht="15">
      <c r="B24" s="22">
        <v>2</v>
      </c>
      <c r="C24" s="26" t="s">
        <v>70</v>
      </c>
      <c r="D24" s="26" t="s">
        <v>44</v>
      </c>
      <c r="E24" s="26"/>
      <c r="F24" s="26"/>
    </row>
    <row r="25" spans="1:6" ht="15">
      <c r="A25" s="22" t="s">
        <v>15</v>
      </c>
      <c r="B25" s="22">
        <v>3</v>
      </c>
      <c r="C25" s="26" t="s">
        <v>25</v>
      </c>
      <c r="D25" s="26" t="s">
        <v>27</v>
      </c>
      <c r="E25" s="26"/>
      <c r="F25" s="26"/>
    </row>
    <row r="26" spans="2:6" ht="15">
      <c r="B26" s="22">
        <v>4</v>
      </c>
      <c r="C26" s="26" t="s">
        <v>26</v>
      </c>
      <c r="D26" s="26" t="s">
        <v>27</v>
      </c>
      <c r="E26" s="26"/>
      <c r="F26" s="26"/>
    </row>
    <row r="27" spans="2:6" ht="15">
      <c r="B27" s="22">
        <v>5</v>
      </c>
      <c r="C27" s="26" t="s">
        <v>43</v>
      </c>
      <c r="D27" s="26" t="s">
        <v>38</v>
      </c>
      <c r="E27" s="26"/>
      <c r="F27" s="26"/>
    </row>
    <row r="28" spans="3:6" ht="15">
      <c r="C28" s="26"/>
      <c r="D28" s="26"/>
      <c r="E28" s="26"/>
      <c r="F28" s="26"/>
    </row>
    <row r="29" spans="3:6" ht="15">
      <c r="C29" s="24"/>
      <c r="D29" s="24"/>
      <c r="E29" s="26"/>
      <c r="F29" s="26"/>
    </row>
    <row r="30" spans="2:6" ht="15">
      <c r="B30" s="22">
        <v>1</v>
      </c>
      <c r="C30" s="24" t="s">
        <v>46</v>
      </c>
      <c r="D30" s="24" t="s">
        <v>44</v>
      </c>
      <c r="E30" s="26"/>
      <c r="F30" s="26"/>
    </row>
    <row r="31" spans="2:6" ht="15">
      <c r="B31" s="22">
        <v>2</v>
      </c>
      <c r="C31" s="26" t="s">
        <v>49</v>
      </c>
      <c r="D31" s="26" t="s">
        <v>53</v>
      </c>
      <c r="E31" s="26"/>
      <c r="F31" s="26"/>
    </row>
    <row r="32" spans="1:6" ht="15">
      <c r="A32" s="22" t="s">
        <v>16</v>
      </c>
      <c r="B32" s="22">
        <v>3</v>
      </c>
      <c r="C32" s="26" t="s">
        <v>65</v>
      </c>
      <c r="D32" s="26" t="s">
        <v>68</v>
      </c>
      <c r="E32" s="26"/>
      <c r="F32" s="26"/>
    </row>
    <row r="33" spans="2:6" ht="15">
      <c r="B33" s="22">
        <v>4</v>
      </c>
      <c r="C33" s="26" t="s">
        <v>32</v>
      </c>
      <c r="D33" s="26" t="s">
        <v>33</v>
      </c>
      <c r="E33" s="26"/>
      <c r="F33" s="26"/>
    </row>
    <row r="34" spans="2:6" ht="15">
      <c r="B34" s="22">
        <v>5</v>
      </c>
      <c r="C34" s="26" t="s">
        <v>51</v>
      </c>
      <c r="D34" s="26" t="s">
        <v>53</v>
      </c>
      <c r="E34" s="26"/>
      <c r="F34" s="26"/>
    </row>
    <row r="35" spans="3:6" ht="15">
      <c r="C35" s="26"/>
      <c r="D35" s="26"/>
      <c r="E35" s="26"/>
      <c r="F35" s="26"/>
    </row>
    <row r="36" spans="3:6" ht="15">
      <c r="C36" s="26"/>
      <c r="D36" s="26"/>
      <c r="E36" s="26"/>
      <c r="F36" s="26"/>
    </row>
    <row r="37" spans="2:6" ht="15">
      <c r="B37" s="22">
        <v>1</v>
      </c>
      <c r="C37" s="26" t="s">
        <v>35</v>
      </c>
      <c r="D37" s="26" t="s">
        <v>33</v>
      </c>
      <c r="E37" s="26"/>
      <c r="F37" s="26"/>
    </row>
    <row r="38" spans="2:6" ht="15">
      <c r="B38" s="22">
        <v>2</v>
      </c>
      <c r="C38" s="26" t="s">
        <v>29</v>
      </c>
      <c r="D38" s="26" t="s">
        <v>33</v>
      </c>
      <c r="E38" s="26"/>
      <c r="F38" s="26"/>
    </row>
    <row r="39" spans="1:6" ht="15">
      <c r="A39" s="22" t="s">
        <v>72</v>
      </c>
      <c r="B39" s="22">
        <v>3</v>
      </c>
      <c r="C39" s="26" t="s">
        <v>34</v>
      </c>
      <c r="D39" s="26" t="s">
        <v>27</v>
      </c>
      <c r="E39" s="26"/>
      <c r="F39" s="26"/>
    </row>
    <row r="40" spans="2:6" ht="15">
      <c r="B40" s="22">
        <v>4</v>
      </c>
      <c r="C40" s="26" t="s">
        <v>58</v>
      </c>
      <c r="D40" s="26" t="s">
        <v>54</v>
      </c>
      <c r="E40" s="26"/>
      <c r="F40" s="26"/>
    </row>
    <row r="41" spans="2:6" ht="15">
      <c r="B41" s="22">
        <v>5</v>
      </c>
      <c r="C41" s="26" t="s">
        <v>67</v>
      </c>
      <c r="D41" s="26" t="s">
        <v>68</v>
      </c>
      <c r="E41" s="26"/>
      <c r="F41" s="26"/>
    </row>
    <row r="42" spans="3:6" ht="15">
      <c r="C42" s="26"/>
      <c r="D42" s="26"/>
      <c r="E42" s="26"/>
      <c r="F42" s="26"/>
    </row>
    <row r="43" spans="3:6" ht="15">
      <c r="C43" s="26"/>
      <c r="D43" s="26"/>
      <c r="E43" s="26"/>
      <c r="F43" s="26"/>
    </row>
    <row r="44" spans="2:6" ht="15">
      <c r="B44" s="22">
        <v>1</v>
      </c>
      <c r="C44" s="26" t="s">
        <v>57</v>
      </c>
      <c r="D44" s="26" t="s">
        <v>54</v>
      </c>
      <c r="E44" s="26"/>
      <c r="F44" s="26"/>
    </row>
    <row r="45" spans="2:6" ht="15">
      <c r="B45" s="22">
        <v>2</v>
      </c>
      <c r="C45" s="26" t="s">
        <v>42</v>
      </c>
      <c r="D45" s="26" t="s">
        <v>38</v>
      </c>
      <c r="E45" s="26"/>
      <c r="F45" s="26"/>
    </row>
    <row r="46" spans="1:6" ht="15">
      <c r="A46" s="22" t="s">
        <v>71</v>
      </c>
      <c r="B46" s="22">
        <v>3</v>
      </c>
      <c r="C46" s="26" t="s">
        <v>48</v>
      </c>
      <c r="D46" s="26" t="s">
        <v>53</v>
      </c>
      <c r="E46" s="26"/>
      <c r="F46" s="26"/>
    </row>
    <row r="47" spans="2:6" ht="15">
      <c r="B47" s="22">
        <v>4</v>
      </c>
      <c r="C47" s="26" t="s">
        <v>30</v>
      </c>
      <c r="D47" s="26" t="s">
        <v>33</v>
      </c>
      <c r="E47" s="26"/>
      <c r="F47" s="26"/>
    </row>
    <row r="48" spans="2:6" ht="15">
      <c r="B48" s="22">
        <v>5</v>
      </c>
      <c r="C48" s="26" t="s">
        <v>50</v>
      </c>
      <c r="D48" s="26" t="s">
        <v>53</v>
      </c>
      <c r="E48" s="26"/>
      <c r="F48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27" sqref="E27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2"/>
      <c r="B1" s="23" t="s">
        <v>17</v>
      </c>
    </row>
    <row r="2" ht="15">
      <c r="A2" s="22"/>
    </row>
    <row r="3" spans="1:5" ht="15">
      <c r="A3" s="22"/>
      <c r="B3" s="8" t="s">
        <v>25</v>
      </c>
      <c r="C3" s="8" t="s">
        <v>27</v>
      </c>
      <c r="D3" s="8"/>
      <c r="E3" s="8"/>
    </row>
    <row r="4" spans="1:5" ht="15">
      <c r="A4" s="22"/>
      <c r="B4" s="8" t="s">
        <v>24</v>
      </c>
      <c r="C4" s="8" t="s">
        <v>27</v>
      </c>
      <c r="D4" s="8"/>
      <c r="E4" s="8"/>
    </row>
    <row r="5" spans="1:5" ht="15">
      <c r="A5" s="22"/>
      <c r="B5" s="8" t="s">
        <v>28</v>
      </c>
      <c r="C5" s="8" t="s">
        <v>27</v>
      </c>
      <c r="D5" s="8"/>
      <c r="E5" s="8"/>
    </row>
    <row r="6" spans="1:5" ht="15">
      <c r="A6" s="22"/>
      <c r="B6" s="8" t="s">
        <v>26</v>
      </c>
      <c r="C6" s="8" t="s">
        <v>27</v>
      </c>
      <c r="D6" s="8"/>
      <c r="E6" s="8"/>
    </row>
    <row r="7" spans="1:5" ht="15">
      <c r="A7" s="22"/>
      <c r="B7" s="8" t="s">
        <v>34</v>
      </c>
      <c r="C7" s="8" t="s">
        <v>27</v>
      </c>
      <c r="D7" s="8"/>
      <c r="E7" s="8"/>
    </row>
    <row r="8" spans="1:5" ht="15">
      <c r="A8" s="22"/>
      <c r="B8" s="8" t="s">
        <v>39</v>
      </c>
      <c r="C8" s="8" t="s">
        <v>38</v>
      </c>
      <c r="D8" s="8"/>
      <c r="E8" s="8"/>
    </row>
    <row r="9" spans="1:5" ht="15">
      <c r="A9" s="22" t="s">
        <v>12</v>
      </c>
      <c r="B9" s="8" t="s">
        <v>40</v>
      </c>
      <c r="C9" s="8" t="s">
        <v>38</v>
      </c>
      <c r="D9" s="8"/>
      <c r="E9" s="8"/>
    </row>
    <row r="10" spans="1:5" ht="15">
      <c r="A10" s="22"/>
      <c r="B10" s="8" t="s">
        <v>41</v>
      </c>
      <c r="C10" s="8" t="s">
        <v>38</v>
      </c>
      <c r="D10" s="8"/>
      <c r="E10" s="8"/>
    </row>
    <row r="11" spans="1:5" ht="15">
      <c r="A11" s="22"/>
      <c r="B11" s="8" t="s">
        <v>42</v>
      </c>
      <c r="C11" s="8" t="s">
        <v>38</v>
      </c>
      <c r="D11" s="8"/>
      <c r="E11" s="8"/>
    </row>
    <row r="12" spans="1:5" ht="15">
      <c r="A12" s="22"/>
      <c r="B12" s="8" t="s">
        <v>43</v>
      </c>
      <c r="C12" s="8" t="s">
        <v>38</v>
      </c>
      <c r="D12" s="8"/>
      <c r="E12" s="8"/>
    </row>
    <row r="13" spans="1:5" ht="15">
      <c r="A13" s="22"/>
      <c r="B13" s="13" t="s">
        <v>63</v>
      </c>
      <c r="C13" s="13" t="s">
        <v>68</v>
      </c>
      <c r="D13" s="8"/>
      <c r="E13" s="8"/>
    </row>
    <row r="14" spans="1:5" ht="15">
      <c r="A14" s="22"/>
      <c r="B14" s="8" t="s">
        <v>64</v>
      </c>
      <c r="C14" s="8" t="s">
        <v>68</v>
      </c>
      <c r="D14" s="8"/>
      <c r="E14" s="8"/>
    </row>
    <row r="15" spans="1:5" ht="15">
      <c r="A15" s="22"/>
      <c r="B15" s="8" t="s">
        <v>65</v>
      </c>
      <c r="C15" s="8" t="s">
        <v>68</v>
      </c>
      <c r="D15" s="8"/>
      <c r="E15" s="8"/>
    </row>
    <row r="16" spans="1:5" ht="15">
      <c r="A16" s="22"/>
      <c r="B16" s="8" t="s">
        <v>66</v>
      </c>
      <c r="C16" s="8" t="s">
        <v>68</v>
      </c>
      <c r="D16" s="8"/>
      <c r="E16" s="8"/>
    </row>
    <row r="17" spans="1:5" ht="15">
      <c r="A17" s="22"/>
      <c r="B17" s="8" t="s">
        <v>67</v>
      </c>
      <c r="C17" s="8" t="s">
        <v>68</v>
      </c>
      <c r="D17" s="8"/>
      <c r="E17" s="8"/>
    </row>
    <row r="18" spans="1:5" ht="15">
      <c r="A18" s="22"/>
      <c r="B18" s="8"/>
      <c r="C18" s="8"/>
      <c r="D18" s="8"/>
      <c r="E18" s="8"/>
    </row>
    <row r="19" spans="1:5" ht="15">
      <c r="A19" s="22"/>
      <c r="B19" s="8"/>
      <c r="C19" s="8"/>
      <c r="D19" s="8"/>
      <c r="E19" s="8"/>
    </row>
    <row r="20" spans="1:5" ht="15">
      <c r="A20" s="22"/>
      <c r="B20" s="13" t="s">
        <v>29</v>
      </c>
      <c r="C20" s="13" t="s">
        <v>33</v>
      </c>
      <c r="D20" s="8"/>
      <c r="E20" s="8"/>
    </row>
    <row r="21" spans="1:5" ht="15">
      <c r="A21" s="22"/>
      <c r="B21" s="8" t="s">
        <v>30</v>
      </c>
      <c r="C21" s="8" t="s">
        <v>33</v>
      </c>
      <c r="D21" s="8"/>
      <c r="E21" s="8"/>
    </row>
    <row r="22" spans="1:5" ht="15">
      <c r="A22" s="22"/>
      <c r="B22" s="8" t="s">
        <v>31</v>
      </c>
      <c r="C22" s="8" t="s">
        <v>33</v>
      </c>
      <c r="D22" s="8"/>
      <c r="E22" s="8"/>
    </row>
    <row r="23" spans="1:5" ht="15">
      <c r="A23" s="22"/>
      <c r="B23" s="13" t="s">
        <v>35</v>
      </c>
      <c r="C23" s="13" t="s">
        <v>33</v>
      </c>
      <c r="D23" s="8"/>
      <c r="E23" s="8"/>
    </row>
    <row r="24" spans="1:5" ht="15">
      <c r="A24" s="22" t="s">
        <v>13</v>
      </c>
      <c r="B24" s="8" t="s">
        <v>32</v>
      </c>
      <c r="C24" s="8" t="s">
        <v>33</v>
      </c>
      <c r="D24" s="8"/>
      <c r="E24" s="8"/>
    </row>
    <row r="25" spans="1:5" ht="15">
      <c r="A25" s="22"/>
      <c r="B25" s="13" t="s">
        <v>45</v>
      </c>
      <c r="C25" s="13" t="s">
        <v>44</v>
      </c>
      <c r="D25" s="8"/>
      <c r="E25" s="8"/>
    </row>
    <row r="26" spans="1:5" ht="15">
      <c r="A26" s="22"/>
      <c r="B26" s="13" t="s">
        <v>69</v>
      </c>
      <c r="C26" s="13" t="s">
        <v>44</v>
      </c>
      <c r="D26" s="8"/>
      <c r="E26" s="8"/>
    </row>
    <row r="27" spans="1:5" ht="15">
      <c r="A27" s="22"/>
      <c r="B27" s="8" t="s">
        <v>46</v>
      </c>
      <c r="C27" s="8" t="s">
        <v>44</v>
      </c>
      <c r="D27" s="8"/>
      <c r="E27" s="8"/>
    </row>
    <row r="28" spans="2:5" ht="12.75">
      <c r="B28" s="8" t="s">
        <v>47</v>
      </c>
      <c r="C28" s="13" t="s">
        <v>44</v>
      </c>
      <c r="D28" s="8"/>
      <c r="E28" s="8"/>
    </row>
    <row r="29" spans="2:5" ht="12.75">
      <c r="B29" s="8" t="s">
        <v>70</v>
      </c>
      <c r="C29" s="13" t="s">
        <v>44</v>
      </c>
      <c r="D29" s="8"/>
      <c r="E29" s="8"/>
    </row>
    <row r="30" spans="2:5" ht="12.75">
      <c r="B30" s="8"/>
      <c r="C30" s="13"/>
      <c r="D30" s="8"/>
      <c r="E30" s="8"/>
    </row>
    <row r="31" spans="2:5" ht="12.75">
      <c r="B31" s="8"/>
      <c r="C31" s="13"/>
      <c r="D31" s="8"/>
      <c r="E31" s="8"/>
    </row>
    <row r="32" spans="2:5" ht="12.75">
      <c r="B32" s="8" t="s">
        <v>48</v>
      </c>
      <c r="C32" s="13" t="s">
        <v>53</v>
      </c>
      <c r="D32" s="8"/>
      <c r="E32" s="8"/>
    </row>
    <row r="33" spans="2:5" ht="12.75">
      <c r="B33" s="8" t="s">
        <v>49</v>
      </c>
      <c r="C33" s="13" t="s">
        <v>53</v>
      </c>
      <c r="D33" s="8"/>
      <c r="E33" s="8"/>
    </row>
    <row r="34" spans="2:5" ht="12.75">
      <c r="B34" s="8" t="s">
        <v>50</v>
      </c>
      <c r="C34" s="13" t="s">
        <v>53</v>
      </c>
      <c r="D34" s="8"/>
      <c r="E34" s="8"/>
    </row>
    <row r="35" spans="2:5" ht="12.75">
      <c r="B35" s="13" t="s">
        <v>51</v>
      </c>
      <c r="C35" s="13" t="s">
        <v>53</v>
      </c>
      <c r="D35" s="8"/>
      <c r="E35" s="8"/>
    </row>
    <row r="36" spans="1:5" ht="12.75">
      <c r="A36" t="s">
        <v>14</v>
      </c>
      <c r="B36" s="8" t="s">
        <v>52</v>
      </c>
      <c r="C36" s="8" t="s">
        <v>53</v>
      </c>
      <c r="D36" s="8"/>
      <c r="E36" s="8"/>
    </row>
    <row r="37" spans="2:5" ht="12.75">
      <c r="B37" s="8" t="s">
        <v>55</v>
      </c>
      <c r="C37" s="13" t="s">
        <v>54</v>
      </c>
      <c r="D37" s="8"/>
      <c r="E37" s="8"/>
    </row>
    <row r="38" spans="2:5" ht="12.75">
      <c r="B38" s="8" t="s">
        <v>56</v>
      </c>
      <c r="C38" s="13" t="s">
        <v>54</v>
      </c>
      <c r="D38" s="8"/>
      <c r="E38" s="8"/>
    </row>
    <row r="39" spans="2:5" ht="12.75">
      <c r="B39" s="8" t="s">
        <v>57</v>
      </c>
      <c r="C39" s="13" t="s">
        <v>54</v>
      </c>
      <c r="D39" s="8"/>
      <c r="E39" s="8"/>
    </row>
    <row r="40" spans="2:5" ht="12.75">
      <c r="B40" s="8" t="s">
        <v>58</v>
      </c>
      <c r="C40" s="13" t="s">
        <v>54</v>
      </c>
      <c r="D40" s="8"/>
      <c r="E40" s="8"/>
    </row>
    <row r="41" spans="2:5" ht="12.75">
      <c r="B41" s="8" t="s">
        <v>59</v>
      </c>
      <c r="C41" s="13" t="s">
        <v>54</v>
      </c>
      <c r="D41" s="8"/>
      <c r="E41" s="8"/>
    </row>
    <row r="42" spans="2:5" ht="12.75">
      <c r="B42" s="8"/>
      <c r="C42" s="13"/>
      <c r="D42" s="8"/>
      <c r="E42" s="8"/>
    </row>
    <row r="43" spans="2:5" ht="12.75">
      <c r="B43" s="8"/>
      <c r="C43" s="13"/>
      <c r="D43" s="8"/>
      <c r="E43" s="8"/>
    </row>
    <row r="44" spans="2:5" ht="12.75">
      <c r="B44" s="8"/>
      <c r="C44" s="8"/>
      <c r="D44" s="8"/>
      <c r="E4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zoomScale="130" zoomScaleNormal="130" zoomScalePageLayoutView="0" workbookViewId="0" topLeftCell="A1">
      <selection activeCell="D29" sqref="D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1.625" style="0" customWidth="1"/>
    <col min="4" max="4" width="7.75390625" style="0" customWidth="1"/>
    <col min="5" max="6" width="7.25390625" style="0" customWidth="1"/>
    <col min="7" max="7" width="7.375" style="0" customWidth="1"/>
  </cols>
  <sheetData>
    <row r="1" ht="15.75">
      <c r="B1" s="23" t="s">
        <v>60</v>
      </c>
    </row>
    <row r="3" spans="2:7" ht="12.75">
      <c r="B3" s="13" t="s">
        <v>25</v>
      </c>
      <c r="C3" s="13" t="s">
        <v>27</v>
      </c>
      <c r="D3" s="14"/>
      <c r="E3" s="8"/>
      <c r="F3" s="8"/>
      <c r="G3" s="8"/>
    </row>
    <row r="4" spans="2:7" ht="12.75">
      <c r="B4" s="13" t="s">
        <v>28</v>
      </c>
      <c r="C4" s="13" t="s">
        <v>27</v>
      </c>
      <c r="D4" s="14"/>
      <c r="E4" s="8"/>
      <c r="F4" s="8"/>
      <c r="G4" s="8"/>
    </row>
    <row r="5" spans="2:7" ht="12.75">
      <c r="B5" s="13" t="s">
        <v>26</v>
      </c>
      <c r="C5" s="13" t="s">
        <v>27</v>
      </c>
      <c r="D5" s="14"/>
      <c r="E5" s="8"/>
      <c r="F5" s="8"/>
      <c r="G5" s="8"/>
    </row>
    <row r="6" spans="2:7" ht="12.75">
      <c r="B6" s="21" t="s">
        <v>29</v>
      </c>
      <c r="C6" s="13" t="s">
        <v>33</v>
      </c>
      <c r="D6" s="14"/>
      <c r="E6" s="8"/>
      <c r="F6" s="8"/>
      <c r="G6" s="8"/>
    </row>
    <row r="7" spans="2:7" ht="12.75">
      <c r="B7" s="13" t="s">
        <v>30</v>
      </c>
      <c r="C7" s="13" t="s">
        <v>33</v>
      </c>
      <c r="D7" s="14"/>
      <c r="E7" s="8"/>
      <c r="F7" s="8"/>
      <c r="G7" s="8"/>
    </row>
    <row r="8" spans="2:7" ht="12.75">
      <c r="B8" s="13" t="s">
        <v>31</v>
      </c>
      <c r="C8" s="13" t="s">
        <v>33</v>
      </c>
      <c r="D8" s="14"/>
      <c r="E8" s="8"/>
      <c r="F8" s="8"/>
      <c r="G8" s="8"/>
    </row>
    <row r="9" spans="2:7" ht="12.75">
      <c r="B9" s="13" t="s">
        <v>42</v>
      </c>
      <c r="C9" s="13" t="s">
        <v>38</v>
      </c>
      <c r="D9" s="14"/>
      <c r="E9" s="8"/>
      <c r="F9" s="8"/>
      <c r="G9" s="8"/>
    </row>
    <row r="10" spans="2:7" ht="12.75">
      <c r="B10" s="13" t="s">
        <v>43</v>
      </c>
      <c r="C10" s="13" t="s">
        <v>38</v>
      </c>
      <c r="D10" s="14"/>
      <c r="E10" s="8"/>
      <c r="F10" s="8"/>
      <c r="G10" s="8"/>
    </row>
    <row r="11" spans="2:7" ht="12.75">
      <c r="B11" s="13" t="s">
        <v>46</v>
      </c>
      <c r="C11" s="13" t="s">
        <v>44</v>
      </c>
      <c r="D11" s="14"/>
      <c r="E11" s="8"/>
      <c r="F11" s="8"/>
      <c r="G11" s="8"/>
    </row>
    <row r="12" spans="2:7" ht="12.75">
      <c r="B12" s="13" t="s">
        <v>47</v>
      </c>
      <c r="C12" s="13" t="s">
        <v>44</v>
      </c>
      <c r="D12" s="14"/>
      <c r="E12" s="8"/>
      <c r="F12" s="8"/>
      <c r="G12" s="8"/>
    </row>
    <row r="13" spans="2:7" ht="12.75">
      <c r="B13" s="13" t="s">
        <v>48</v>
      </c>
      <c r="C13" s="13" t="s">
        <v>53</v>
      </c>
      <c r="D13" s="14"/>
      <c r="E13" s="8"/>
      <c r="F13" s="8"/>
      <c r="G13" s="8"/>
    </row>
    <row r="14" spans="2:7" ht="12.75">
      <c r="B14" s="13" t="s">
        <v>50</v>
      </c>
      <c r="C14" s="13" t="s">
        <v>53</v>
      </c>
      <c r="D14" s="14"/>
      <c r="E14" s="8"/>
      <c r="F14" s="8"/>
      <c r="G14" s="8"/>
    </row>
    <row r="15" spans="2:7" ht="12.75">
      <c r="B15" s="8" t="s">
        <v>51</v>
      </c>
      <c r="C15" s="8" t="s">
        <v>53</v>
      </c>
      <c r="D15" s="8"/>
      <c r="E15" s="8"/>
      <c r="F15" s="8"/>
      <c r="G15" s="8"/>
    </row>
    <row r="16" spans="2:7" ht="12.75">
      <c r="B16" s="8" t="s">
        <v>55</v>
      </c>
      <c r="C16" s="8" t="s">
        <v>54</v>
      </c>
      <c r="D16" s="8"/>
      <c r="E16" s="8"/>
      <c r="F16" s="8"/>
      <c r="G16" s="8"/>
    </row>
    <row r="17" spans="2:7" ht="12.75">
      <c r="B17" s="8" t="s">
        <v>57</v>
      </c>
      <c r="C17" s="8" t="s">
        <v>54</v>
      </c>
      <c r="D17" s="8"/>
      <c r="E17" s="8"/>
      <c r="F17" s="8"/>
      <c r="G17" s="8"/>
    </row>
    <row r="18" spans="2:7" ht="12.75">
      <c r="B18" s="8" t="s">
        <v>58</v>
      </c>
      <c r="C18" s="8" t="s">
        <v>54</v>
      </c>
      <c r="D18" s="8"/>
      <c r="E18" s="8"/>
      <c r="F18" s="8"/>
      <c r="G18" s="8"/>
    </row>
    <row r="19" spans="2:7" ht="12.75">
      <c r="B19" s="8" t="s">
        <v>63</v>
      </c>
      <c r="C19" s="8" t="s">
        <v>68</v>
      </c>
      <c r="D19" s="8"/>
      <c r="E19" s="8"/>
      <c r="F19" s="8"/>
      <c r="G19" s="8"/>
    </row>
    <row r="20" spans="2:7" ht="12.75">
      <c r="B20" s="8" t="s">
        <v>67</v>
      </c>
      <c r="C20" s="8" t="s">
        <v>68</v>
      </c>
      <c r="D20" s="8"/>
      <c r="E20" s="8"/>
      <c r="F20" s="8"/>
      <c r="G2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8">
      <selection activeCell="J20" sqref="J20:L52"/>
    </sheetView>
  </sheetViews>
  <sheetFormatPr defaultColWidth="9.00390625" defaultRowHeight="12.75"/>
  <cols>
    <col min="1" max="1" width="6.125" style="0" customWidth="1"/>
    <col min="2" max="2" width="25.875" style="0" customWidth="1"/>
    <col min="3" max="3" width="25.375" style="0" customWidth="1"/>
    <col min="4" max="4" width="10.625" style="0" customWidth="1"/>
    <col min="5" max="5" width="10.875" style="0" customWidth="1"/>
  </cols>
  <sheetData>
    <row r="1" ht="15.75">
      <c r="B1" s="23" t="s">
        <v>61</v>
      </c>
    </row>
    <row r="3" spans="2:7" ht="15">
      <c r="B3" s="24" t="s">
        <v>24</v>
      </c>
      <c r="C3" s="24" t="s">
        <v>27</v>
      </c>
      <c r="D3" s="25"/>
      <c r="E3" s="26"/>
      <c r="F3" s="8"/>
      <c r="G3" s="8"/>
    </row>
    <row r="4" spans="2:7" ht="15">
      <c r="B4" s="24" t="s">
        <v>34</v>
      </c>
      <c r="C4" s="24" t="s">
        <v>27</v>
      </c>
      <c r="D4" s="25"/>
      <c r="E4" s="26"/>
      <c r="F4" s="8"/>
      <c r="G4" s="8"/>
    </row>
    <row r="5" spans="2:7" ht="15">
      <c r="B5" s="24" t="s">
        <v>35</v>
      </c>
      <c r="C5" s="24" t="s">
        <v>33</v>
      </c>
      <c r="D5" s="25"/>
      <c r="E5" s="26"/>
      <c r="F5" s="8"/>
      <c r="G5" s="8"/>
    </row>
    <row r="6" spans="2:7" ht="15">
      <c r="B6" s="24" t="s">
        <v>32</v>
      </c>
      <c r="C6" s="24" t="s">
        <v>33</v>
      </c>
      <c r="D6" s="25"/>
      <c r="E6" s="26"/>
      <c r="F6" s="8"/>
      <c r="G6" s="8"/>
    </row>
    <row r="7" spans="2:7" ht="15">
      <c r="B7" s="24" t="s">
        <v>39</v>
      </c>
      <c r="C7" s="24" t="s">
        <v>38</v>
      </c>
      <c r="D7" s="25"/>
      <c r="E7" s="26"/>
      <c r="F7" s="8"/>
      <c r="G7" s="8"/>
    </row>
    <row r="8" spans="2:7" ht="15">
      <c r="B8" s="24" t="s">
        <v>40</v>
      </c>
      <c r="C8" s="24" t="s">
        <v>38</v>
      </c>
      <c r="D8" s="25"/>
      <c r="E8" s="26"/>
      <c r="F8" s="8"/>
      <c r="G8" s="8"/>
    </row>
    <row r="9" spans="2:7" ht="15">
      <c r="B9" s="24" t="s">
        <v>41</v>
      </c>
      <c r="C9" s="24" t="s">
        <v>38</v>
      </c>
      <c r="D9" s="25"/>
      <c r="E9" s="26"/>
      <c r="F9" s="8"/>
      <c r="G9" s="8"/>
    </row>
    <row r="10" spans="2:7" ht="15">
      <c r="B10" s="24" t="s">
        <v>45</v>
      </c>
      <c r="C10" s="24" t="s">
        <v>44</v>
      </c>
      <c r="D10" s="25"/>
      <c r="E10" s="26"/>
      <c r="F10" s="8"/>
      <c r="G10" s="8"/>
    </row>
    <row r="11" spans="2:7" ht="15">
      <c r="B11" s="24" t="s">
        <v>69</v>
      </c>
      <c r="C11" s="24" t="s">
        <v>44</v>
      </c>
      <c r="D11" s="25"/>
      <c r="E11" s="26"/>
      <c r="F11" s="8"/>
      <c r="G11" s="8"/>
    </row>
    <row r="12" spans="2:7" ht="15">
      <c r="B12" s="26" t="s">
        <v>70</v>
      </c>
      <c r="C12" s="26" t="s">
        <v>44</v>
      </c>
      <c r="D12" s="26"/>
      <c r="E12" s="26"/>
      <c r="F12" s="8"/>
      <c r="G12" s="8"/>
    </row>
    <row r="13" spans="2:7" ht="15">
      <c r="B13" s="26" t="s">
        <v>49</v>
      </c>
      <c r="C13" s="26" t="s">
        <v>53</v>
      </c>
      <c r="D13" s="26"/>
      <c r="E13" s="26"/>
      <c r="F13" s="8"/>
      <c r="G13" s="8"/>
    </row>
    <row r="14" spans="2:7" ht="15">
      <c r="B14" s="26" t="s">
        <v>52</v>
      </c>
      <c r="C14" s="26" t="s">
        <v>53</v>
      </c>
      <c r="D14" s="26"/>
      <c r="E14" s="26"/>
      <c r="F14" s="8"/>
      <c r="G14" s="8"/>
    </row>
    <row r="15" spans="2:7" ht="15">
      <c r="B15" s="26" t="s">
        <v>56</v>
      </c>
      <c r="C15" s="26" t="s">
        <v>54</v>
      </c>
      <c r="D15" s="26"/>
      <c r="E15" s="26"/>
      <c r="F15" s="8"/>
      <c r="G15" s="8"/>
    </row>
    <row r="16" spans="2:7" ht="15">
      <c r="B16" s="26" t="s">
        <v>59</v>
      </c>
      <c r="C16" s="26" t="s">
        <v>54</v>
      </c>
      <c r="D16" s="26"/>
      <c r="E16" s="26"/>
      <c r="F16" s="26"/>
      <c r="G16" s="26"/>
    </row>
    <row r="17" spans="2:7" ht="15">
      <c r="B17" s="26" t="s">
        <v>64</v>
      </c>
      <c r="C17" s="26" t="s">
        <v>68</v>
      </c>
      <c r="D17" s="26"/>
      <c r="E17" s="26"/>
      <c r="F17" s="26"/>
      <c r="G17" s="26"/>
    </row>
    <row r="18" spans="2:7" ht="15">
      <c r="B18" s="26" t="s">
        <v>65</v>
      </c>
      <c r="C18" s="26" t="s">
        <v>68</v>
      </c>
      <c r="D18" s="26"/>
      <c r="E18" s="26"/>
      <c r="F18" s="26"/>
      <c r="G18" s="26"/>
    </row>
    <row r="19" spans="2:7" ht="15">
      <c r="B19" s="26" t="s">
        <v>66</v>
      </c>
      <c r="C19" s="26" t="s">
        <v>68</v>
      </c>
      <c r="D19" s="26"/>
      <c r="E19" s="26"/>
      <c r="F19" s="26"/>
      <c r="G19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0.625" style="0" customWidth="1"/>
    <col min="4" max="4" width="8.75390625" style="0" customWidth="1"/>
    <col min="5" max="5" width="8.25390625" style="0" customWidth="1"/>
    <col min="6" max="6" width="8.00390625" style="0" customWidth="1"/>
  </cols>
  <sheetData>
    <row r="1" ht="15.75">
      <c r="B1" s="23" t="s">
        <v>62</v>
      </c>
    </row>
    <row r="2" spans="4:7" ht="12.75">
      <c r="D2" s="12" t="s">
        <v>12</v>
      </c>
      <c r="E2" s="12" t="s">
        <v>13</v>
      </c>
      <c r="F2" s="12" t="s">
        <v>14</v>
      </c>
      <c r="G2" s="12" t="s">
        <v>19</v>
      </c>
    </row>
    <row r="3" spans="2:7" ht="12.75">
      <c r="B3" s="8" t="s">
        <v>25</v>
      </c>
      <c r="C3" s="8" t="s">
        <v>27</v>
      </c>
      <c r="D3" s="7"/>
      <c r="E3" s="8"/>
      <c r="F3" s="8"/>
      <c r="G3" s="8"/>
    </row>
    <row r="4" spans="2:7" ht="12.75">
      <c r="B4" s="8" t="s">
        <v>34</v>
      </c>
      <c r="C4" s="8" t="s">
        <v>27</v>
      </c>
      <c r="D4" s="7"/>
      <c r="E4" s="8"/>
      <c r="F4" s="8"/>
      <c r="G4" s="8"/>
    </row>
    <row r="5" spans="2:7" ht="12.75">
      <c r="B5" s="8" t="s">
        <v>30</v>
      </c>
      <c r="C5" s="8" t="s">
        <v>33</v>
      </c>
      <c r="D5" s="7"/>
      <c r="E5" s="8"/>
      <c r="F5" s="8"/>
      <c r="G5" s="8"/>
    </row>
    <row r="6" spans="2:7" ht="12.75">
      <c r="B6" s="8" t="s">
        <v>35</v>
      </c>
      <c r="C6" s="8" t="s">
        <v>33</v>
      </c>
      <c r="D6" s="7"/>
      <c r="E6" s="8"/>
      <c r="F6" s="8"/>
      <c r="G6" s="8"/>
    </row>
    <row r="7" spans="2:7" ht="12.75">
      <c r="B7" s="8" t="s">
        <v>32</v>
      </c>
      <c r="C7" s="8" t="s">
        <v>33</v>
      </c>
      <c r="D7" s="7"/>
      <c r="E7" s="8"/>
      <c r="F7" s="8"/>
      <c r="G7" s="8"/>
    </row>
    <row r="8" spans="2:7" ht="12.75">
      <c r="B8" s="8" t="s">
        <v>40</v>
      </c>
      <c r="C8" s="8" t="s">
        <v>38</v>
      </c>
      <c r="D8" s="7"/>
      <c r="E8" s="8"/>
      <c r="F8" s="8"/>
      <c r="G8" s="8"/>
    </row>
    <row r="9" spans="2:7" ht="12.75">
      <c r="B9" s="8" t="s">
        <v>41</v>
      </c>
      <c r="C9" s="8" t="s">
        <v>38</v>
      </c>
      <c r="D9" s="7"/>
      <c r="E9" s="8"/>
      <c r="F9" s="8"/>
      <c r="G9" s="8"/>
    </row>
    <row r="10" spans="2:7" ht="12.75">
      <c r="B10" s="8" t="s">
        <v>43</v>
      </c>
      <c r="C10" s="8" t="s">
        <v>38</v>
      </c>
      <c r="D10" s="7"/>
      <c r="E10" s="8"/>
      <c r="F10" s="8"/>
      <c r="G10" s="8"/>
    </row>
    <row r="11" spans="2:7" ht="12.75">
      <c r="B11" s="8" t="s">
        <v>45</v>
      </c>
      <c r="C11" s="8" t="s">
        <v>44</v>
      </c>
      <c r="D11" s="7"/>
      <c r="E11" s="8"/>
      <c r="F11" s="8"/>
      <c r="G11" s="8"/>
    </row>
    <row r="12" spans="2:7" ht="12.75">
      <c r="B12" s="8" t="s">
        <v>69</v>
      </c>
      <c r="C12" s="8" t="s">
        <v>44</v>
      </c>
      <c r="D12" s="7"/>
      <c r="E12" s="8"/>
      <c r="F12" s="8"/>
      <c r="G12" s="8"/>
    </row>
    <row r="13" spans="2:7" ht="12.75">
      <c r="B13" s="8" t="s">
        <v>46</v>
      </c>
      <c r="C13" s="8" t="s">
        <v>44</v>
      </c>
      <c r="D13" s="7"/>
      <c r="E13" s="8"/>
      <c r="F13" s="8"/>
      <c r="G13" s="8"/>
    </row>
    <row r="14" spans="2:7" ht="12.75">
      <c r="B14" s="8" t="s">
        <v>48</v>
      </c>
      <c r="C14" s="8" t="s">
        <v>53</v>
      </c>
      <c r="D14" s="7"/>
      <c r="E14" s="8"/>
      <c r="F14" s="8"/>
      <c r="G14" s="8"/>
    </row>
    <row r="15" spans="2:7" ht="12.75">
      <c r="B15" s="8" t="s">
        <v>49</v>
      </c>
      <c r="C15" s="8" t="s">
        <v>53</v>
      </c>
      <c r="D15" s="8"/>
      <c r="E15" s="8"/>
      <c r="F15" s="8"/>
      <c r="G15" s="8"/>
    </row>
    <row r="16" spans="2:7" ht="12.75">
      <c r="B16" s="8" t="s">
        <v>57</v>
      </c>
      <c r="C16" s="8" t="s">
        <v>54</v>
      </c>
      <c r="D16" s="8"/>
      <c r="E16" s="8"/>
      <c r="F16" s="8"/>
      <c r="G16" s="8"/>
    </row>
    <row r="17" spans="2:7" ht="12.75">
      <c r="B17" s="8" t="s">
        <v>58</v>
      </c>
      <c r="C17" s="8" t="s">
        <v>54</v>
      </c>
      <c r="D17" s="8"/>
      <c r="E17" s="8"/>
      <c r="F17" s="8"/>
      <c r="G17" s="8"/>
    </row>
    <row r="18" spans="2:7" ht="12.75">
      <c r="B18" s="13" t="s">
        <v>59</v>
      </c>
      <c r="C18" s="13" t="s">
        <v>54</v>
      </c>
      <c r="D18" s="7"/>
      <c r="E18" s="8"/>
      <c r="F18" s="8"/>
      <c r="G18" s="8"/>
    </row>
    <row r="19" spans="2:7" ht="12.75">
      <c r="B19" s="8" t="s">
        <v>65</v>
      </c>
      <c r="C19" s="8" t="s">
        <v>68</v>
      </c>
      <c r="D19" s="8"/>
      <c r="E19" s="8"/>
      <c r="F19" s="8"/>
      <c r="G19" s="8"/>
    </row>
    <row r="20" spans="2:7" ht="12.75">
      <c r="B20" s="8" t="s">
        <v>66</v>
      </c>
      <c r="C20" s="8" t="s">
        <v>68</v>
      </c>
      <c r="D20" s="8"/>
      <c r="E20" s="8"/>
      <c r="F20" s="8"/>
      <c r="G20" s="8"/>
    </row>
    <row r="21" spans="2:7" ht="12.75">
      <c r="B21" s="8" t="s">
        <v>67</v>
      </c>
      <c r="C21" s="8" t="s">
        <v>68</v>
      </c>
      <c r="D21" s="8"/>
      <c r="E21" s="8"/>
      <c r="F21" s="8"/>
      <c r="G21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  <col min="15" max="15" width="5.125" style="0" customWidth="1"/>
    <col min="16" max="16" width="5.25390625" style="0" customWidth="1"/>
    <col min="17" max="17" width="5.75390625" style="0" customWidth="1"/>
  </cols>
  <sheetData>
    <row r="1" ht="15.75">
      <c r="A1" s="23" t="s">
        <v>20</v>
      </c>
    </row>
    <row r="2" ht="15.75">
      <c r="A2" s="23"/>
    </row>
    <row r="3" spans="1:17" ht="12.75">
      <c r="A3" s="8"/>
      <c r="B3" s="8"/>
      <c r="C3" s="28">
        <v>110</v>
      </c>
      <c r="D3" s="28">
        <v>114</v>
      </c>
      <c r="E3" s="28">
        <v>118</v>
      </c>
      <c r="F3" s="28">
        <v>122</v>
      </c>
      <c r="G3" s="28">
        <v>126</v>
      </c>
      <c r="H3" s="28">
        <v>130</v>
      </c>
      <c r="I3" s="28">
        <v>134</v>
      </c>
      <c r="J3" s="28">
        <v>138</v>
      </c>
      <c r="K3" s="28">
        <v>142</v>
      </c>
      <c r="L3" s="28">
        <v>146</v>
      </c>
      <c r="M3" s="28">
        <v>150</v>
      </c>
      <c r="N3" s="28">
        <v>154</v>
      </c>
      <c r="O3" s="28">
        <v>158</v>
      </c>
      <c r="P3" s="28">
        <v>162</v>
      </c>
      <c r="Q3" s="28"/>
    </row>
    <row r="4" spans="1:17" ht="12.75">
      <c r="A4" s="8" t="s">
        <v>24</v>
      </c>
      <c r="B4" s="8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 t="s">
        <v>28</v>
      </c>
      <c r="B5" s="8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 t="s">
        <v>26</v>
      </c>
      <c r="B6" s="8" t="s">
        <v>27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 t="s">
        <v>29</v>
      </c>
      <c r="B7" s="8" t="s">
        <v>33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3" t="s">
        <v>31</v>
      </c>
      <c r="B8" s="13" t="s">
        <v>33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 t="s">
        <v>39</v>
      </c>
      <c r="B9" s="8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 t="s">
        <v>42</v>
      </c>
      <c r="B10" s="8" t="s">
        <v>38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 t="s">
        <v>47</v>
      </c>
      <c r="B11" s="8" t="s">
        <v>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 t="s">
        <v>70</v>
      </c>
      <c r="B12" s="8" t="s">
        <v>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50</v>
      </c>
      <c r="B13" s="8" t="s">
        <v>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51</v>
      </c>
      <c r="B14" s="8" t="s">
        <v>53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52</v>
      </c>
      <c r="B15" s="8" t="s">
        <v>53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55</v>
      </c>
      <c r="B16" s="8" t="s">
        <v>54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56</v>
      </c>
      <c r="B17" s="8" t="s">
        <v>54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63</v>
      </c>
      <c r="B18" s="8" t="s">
        <v>68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64</v>
      </c>
      <c r="B19" s="8" t="s">
        <v>68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5" ht="12.75">
      <c r="A25" t="s">
        <v>21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875" style="22" customWidth="1"/>
    <col min="2" max="2" width="26.75390625" style="22" customWidth="1"/>
    <col min="3" max="3" width="11.00390625" style="22" customWidth="1"/>
    <col min="4" max="16384" width="9.125" style="22" customWidth="1"/>
  </cols>
  <sheetData>
    <row r="1" ht="15.75">
      <c r="B1" s="23"/>
    </row>
    <row r="3" ht="15">
      <c r="C3" s="27"/>
    </row>
    <row r="4" ht="15">
      <c r="C4" s="27"/>
    </row>
    <row r="5" ht="15">
      <c r="C5" s="27"/>
    </row>
    <row r="6" ht="15">
      <c r="C6" s="27"/>
    </row>
    <row r="7" ht="15">
      <c r="C7" s="27"/>
    </row>
    <row r="8" ht="15">
      <c r="C8" s="27"/>
    </row>
    <row r="9" ht="15">
      <c r="C9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Administrator</cp:lastModifiedBy>
  <cp:lastPrinted>2017-10-03T11:41:54Z</cp:lastPrinted>
  <dcterms:created xsi:type="dcterms:W3CDTF">2007-05-25T07:13:32Z</dcterms:created>
  <dcterms:modified xsi:type="dcterms:W3CDTF">2017-10-04T09:14:30Z</dcterms:modified>
  <cp:category/>
  <cp:version/>
  <cp:contentType/>
  <cp:contentStatus/>
</cp:coreProperties>
</file>