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80" windowHeight="8985" activeTab="0"/>
  </bookViews>
  <sheets>
    <sheet name="závo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<sst xmlns="http://schemas.openxmlformats.org/spreadsheetml/2006/main" count="101" uniqueCount="48">
  <si>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</si>
  <si>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</si>
  <si>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</si>
  <si>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</si>
  <si>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</si>
  <si>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</si>
  <si>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</si>
  <si>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</si>
  <si>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</si>
  <si>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</si>
  <si>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2.</t>
  </si>
  <si>
    <t>1.</t>
  </si>
  <si>
    <t>3.</t>
  </si>
  <si>
    <t>4.</t>
  </si>
  <si>
    <t>800 m</t>
  </si>
  <si>
    <t>Atletický čtyřboj ZŠ - krajské kolo, mladší žáci</t>
  </si>
  <si>
    <t>10. 6. 2016 Jablonné v Podještědí</t>
  </si>
  <si>
    <t>Vrchlického Liberec</t>
  </si>
  <si>
    <t>Beníček Ondřej</t>
  </si>
  <si>
    <t>Košťál Martin</t>
  </si>
  <si>
    <t>Neckář Matyáš</t>
  </si>
  <si>
    <t>Reisiegel Jan</t>
  </si>
  <si>
    <t>Flesner Jakub</t>
  </si>
  <si>
    <t>Jablonné v Podj.</t>
  </si>
  <si>
    <t>Mádlo Jakub</t>
  </si>
  <si>
    <t>Machálek Tomáš</t>
  </si>
  <si>
    <t>Bušta Daniel</t>
  </si>
  <si>
    <t>Zoul Lukáš</t>
  </si>
  <si>
    <t>Novák Adam</t>
  </si>
  <si>
    <t>Štancl Jáchym</t>
  </si>
  <si>
    <t>Pasířská Jablonec n. N.</t>
  </si>
  <si>
    <t>Velička Karel</t>
  </si>
  <si>
    <t>Paulina Matyáš</t>
  </si>
  <si>
    <t>Hušek Vítězslav</t>
  </si>
  <si>
    <t>Kumsta David</t>
  </si>
  <si>
    <t>Svoboda Michal</t>
  </si>
  <si>
    <t>U Lesa Nový Bor</t>
  </si>
  <si>
    <t>Plass Filip</t>
  </si>
  <si>
    <t>Socha Ondřej</t>
  </si>
  <si>
    <t>Ultich Libor</t>
  </si>
  <si>
    <t>Stankulov Marek</t>
  </si>
  <si>
    <t>Filip Maňhal</t>
  </si>
  <si>
    <t>Brauner Richard</t>
  </si>
  <si>
    <t>Rejman Tomáš</t>
  </si>
  <si>
    <t>Lomnice nad Popelkou</t>
  </si>
  <si>
    <t>Bernat Pavel</t>
  </si>
  <si>
    <t>5.</t>
  </si>
  <si>
    <t>Pořadí družstev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</si>
</sst>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00\ 00"/>
    <numFmt numFmtId="170" formatCode="[$-405]d\.\ mmmm\ yyyy"/>
    <numFmt numFmtId="171" formatCode="[$-F400]h:mm:ss\ AM/PM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PageLayoutView="0" workbookViewId="0" topLeftCell="A2">
      <pane xSplit="1" ySplit="6" topLeftCell="B32" activePane="bottomRight" state="frozen"/>
      <selection pane="topLeft" activeCell="A2" sqref="A2"/>
      <selection pane="topRight" activeCell="B2" sqref="B2"/>
      <selection pane="bottomLeft" activeCell="A7" sqref="A7"/>
      <selection pane="bottomRight" activeCell="J51" sqref="J51"/>
    </sheetView>
  </sheetViews>
  <sheetFormatPr defaultColWidth="9.00390625" defaultRowHeight="12.75"/>
  <cols>
    <col min="1" max="1" width="7.75390625" style="0" customWidth="1"/>
    <col min="2" max="2" width="22.125" style="0" customWidth="1"/>
    <col min="3" max="3" width="21.125" style="0" customWidth="1"/>
    <col min="4" max="4" width="7.125" style="0" customWidth="1"/>
    <col min="5" max="6" width="5.625" style="0" customWidth="1"/>
    <col min="7" max="9" width="5.375" style="0" customWidth="1"/>
    <col min="10" max="10" width="6.375" style="0" customWidth="1"/>
    <col min="11" max="11" width="5.625" style="0" customWidth="1"/>
    <col min="12" max="12" width="3.00390625" style="0" customWidth="1"/>
    <col min="13" max="13" width="1.12109375" style="0" customWidth="1"/>
    <col min="14" max="14" width="7.125" style="22" customWidth="1"/>
    <col min="15" max="15" width="5.625" style="0" customWidth="1"/>
    <col min="16" max="16" width="9.00390625" style="0" customWidth="1"/>
  </cols>
  <sheetData>
    <row r="1" ht="23.25">
      <c r="A1" s="19"/>
    </row>
    <row r="2" spans="1:2" ht="23.25">
      <c r="A2" s="19"/>
      <c r="B2" s="26" t="s">
        <v>15</v>
      </c>
    </row>
    <row r="4" spans="1:2" ht="15.75">
      <c r="A4" s="18"/>
      <c r="B4" s="18" t="s">
        <v>16</v>
      </c>
    </row>
    <row r="6" spans="18:21" ht="12.75">
      <c r="R6" s="1"/>
      <c r="S6" s="1"/>
      <c r="T6" s="1"/>
      <c r="U6" s="1"/>
    </row>
    <row r="7" spans="1:21" ht="12.75">
      <c r="A7" s="2" t="s">
        <v>0</v>
      </c>
      <c r="B7" s="2" t="s">
        <v>1</v>
      </c>
      <c r="C7" s="2" t="s">
        <v>2</v>
      </c>
      <c r="D7" s="2" t="s">
        <v>4</v>
      </c>
      <c r="E7" s="2" t="s">
        <v>3</v>
      </c>
      <c r="F7" s="2" t="s">
        <v>5</v>
      </c>
      <c r="G7" s="2" t="s">
        <v>3</v>
      </c>
      <c r="H7" s="2" t="s">
        <v>6</v>
      </c>
      <c r="I7" s="2" t="s">
        <v>3</v>
      </c>
      <c r="J7" s="2" t="s">
        <v>7</v>
      </c>
      <c r="K7" s="2" t="s">
        <v>3</v>
      </c>
      <c r="L7" s="29" t="s">
        <v>14</v>
      </c>
      <c r="M7" s="30"/>
      <c r="N7" s="31"/>
      <c r="O7" s="2" t="s">
        <v>3</v>
      </c>
      <c r="P7" s="2" t="s">
        <v>8</v>
      </c>
      <c r="R7" s="3"/>
      <c r="S7" s="3"/>
      <c r="T7" s="3"/>
      <c r="U7" s="3"/>
    </row>
    <row r="8" spans="1:21" ht="12.75">
      <c r="A8" s="16"/>
      <c r="B8" s="4" t="s">
        <v>18</v>
      </c>
      <c r="C8" s="20" t="s">
        <v>17</v>
      </c>
      <c r="D8" s="5">
        <v>43.09</v>
      </c>
      <c r="E8" s="6">
        <f>IF(D8&lt;10,,IF(D8&lt;10,,SUM(5.33*(POWER((D8-10),1.1)))))</f>
        <v>250.2612750448431</v>
      </c>
      <c r="F8" s="5">
        <v>8.38</v>
      </c>
      <c r="G8" s="6">
        <f>IF(F8&lt;0.1,,IF(F8&gt;11.5,,SUM(58.015*(POWER((11.5-F8),1.81)))))</f>
        <v>454.94627319840424</v>
      </c>
      <c r="H8" s="7">
        <v>0</v>
      </c>
      <c r="I8" s="6">
        <f>IF(H8&lt;75,,IF(H8&lt;75,,SUM(0.8465*(POWER((H8-75),1.42)))))</f>
        <v>0</v>
      </c>
      <c r="J8" s="8">
        <v>489</v>
      </c>
      <c r="K8" s="6">
        <f>IF(J8&lt;220,,IF(J8&lt;220,,SUM(0.14354*(POWER((J8-220),1.4)))))</f>
        <v>361.9312926355779</v>
      </c>
      <c r="L8" s="9">
        <v>2</v>
      </c>
      <c r="M8" s="10" t="s">
        <v>9</v>
      </c>
      <c r="N8" s="23">
        <v>42.72</v>
      </c>
      <c r="O8" s="6">
        <f>IF((L8*60+N8)&lt;0.1,,IF((L8*60+N8)&gt;235,,SUM(0.13279*(POWER((235-(L8*60+N8)),1.85)))))</f>
        <v>365.0471289322669</v>
      </c>
      <c r="P8" s="11">
        <f>SUM(E8,G8,I8,K8,O8)</f>
        <v>1432.185969811092</v>
      </c>
      <c r="R8" s="3"/>
      <c r="S8" s="1"/>
      <c r="T8" s="1"/>
      <c r="U8" s="1"/>
    </row>
    <row r="9" spans="1:21" ht="12.75">
      <c r="A9" s="16"/>
      <c r="B9" s="4" t="s">
        <v>19</v>
      </c>
      <c r="C9" s="20" t="s">
        <v>17</v>
      </c>
      <c r="D9" s="5">
        <v>41.65</v>
      </c>
      <c r="E9" s="6">
        <f>IF(D9&lt;10,,IF(D9&lt;10,,SUM(5.33*(POWER((D9-10),1.1)))))</f>
        <v>238.30782054387947</v>
      </c>
      <c r="F9" s="5">
        <v>8.77</v>
      </c>
      <c r="G9" s="6">
        <f>IF(F9&lt;0.1,,IF(F9&gt;11.5,,SUM(58.015*(POWER((11.5-F9),1.81)))))</f>
        <v>357.26846802874815</v>
      </c>
      <c r="H9" s="7">
        <v>138</v>
      </c>
      <c r="I9" s="6">
        <f>IF(H9&lt;75,,IF(H9&lt;75,,SUM(0.8465*(POWER((H9-75),1.42)))))</f>
        <v>303.8719009255697</v>
      </c>
      <c r="J9" s="8">
        <v>0</v>
      </c>
      <c r="K9" s="6">
        <f>IF(J9&lt;220,,IF(J9&lt;220,,SUM(0.14354*(POWER((J9-220),1.4)))))</f>
        <v>0</v>
      </c>
      <c r="L9" s="9">
        <v>3</v>
      </c>
      <c r="M9" s="10" t="s">
        <v>9</v>
      </c>
      <c r="N9" s="28">
        <v>2.15</v>
      </c>
      <c r="O9" s="6">
        <f>IF((L9*60+N9)&lt;0.1,,IF((L9*60+N9)&gt;235,,SUM(0.13279*(POWER((235-(L9*60+N9)),1.85)))))</f>
        <v>204.54958628367336</v>
      </c>
      <c r="P9" s="11">
        <f>SUM(E9,G9,I9,K9,O9)</f>
        <v>1103.9977757818706</v>
      </c>
      <c r="R9" s="3"/>
      <c r="S9" s="1"/>
      <c r="T9" s="1"/>
      <c r="U9" s="1"/>
    </row>
    <row r="10" spans="1:21" ht="12.75">
      <c r="A10" s="16"/>
      <c r="B10" s="4" t="s">
        <v>20</v>
      </c>
      <c r="C10" s="20" t="s">
        <v>17</v>
      </c>
      <c r="D10" s="5">
        <v>48.98</v>
      </c>
      <c r="E10" s="6">
        <f>IF(D10&lt;10,,IF(D10&lt;10,,SUM(5.33*(POWER((D10-10),1.1)))))</f>
        <v>299.6768722469715</v>
      </c>
      <c r="F10" s="5">
        <v>9.09</v>
      </c>
      <c r="G10" s="6">
        <f>IF(F10&lt;0.1,,IF(F10&gt;11.5,,SUM(58.015*(POWER((11.5-F10),1.81)))))</f>
        <v>285.0960128646154</v>
      </c>
      <c r="H10" s="7">
        <v>138</v>
      </c>
      <c r="I10" s="6">
        <f>IF(H10&lt;75,,IF(H10&lt;75,,SUM(0.8465*(POWER((H10-75),1.42)))))</f>
        <v>303.8719009255697</v>
      </c>
      <c r="J10" s="8">
        <v>0</v>
      </c>
      <c r="K10" s="6">
        <f>IF(J10&lt;220,,IF(J10&lt;220,,SUM(0.14354*(POWER((J10-220),1.4)))))</f>
        <v>0</v>
      </c>
      <c r="L10" s="9">
        <v>2</v>
      </c>
      <c r="M10" s="10" t="s">
        <v>9</v>
      </c>
      <c r="N10" s="23">
        <v>50.94</v>
      </c>
      <c r="O10" s="6">
        <f>IF((L10*60+N10)&lt;0.1,,IF((L10*60+N10)&gt;235,,SUM(0.13279*(POWER((235-(L10*60+N10)),1.85)))))</f>
        <v>291.978719373605</v>
      </c>
      <c r="P10" s="11">
        <f>SUM(E10,G10,I10,K10,O10)</f>
        <v>1180.6235054107615</v>
      </c>
      <c r="R10" s="3"/>
      <c r="S10" s="1"/>
      <c r="T10" s="1"/>
      <c r="U10" s="1"/>
    </row>
    <row r="11" spans="1:21" ht="12.75">
      <c r="A11" s="16"/>
      <c r="B11" s="4" t="s">
        <v>21</v>
      </c>
      <c r="C11" s="20" t="s">
        <v>17</v>
      </c>
      <c r="D11" s="5">
        <v>45.02</v>
      </c>
      <c r="E11" s="6">
        <f>IF(D11&lt;10,,IF(D11&lt;10,,SUM(5.33*(POWER((D11-10),1.1)))))</f>
        <v>266.36365461180685</v>
      </c>
      <c r="F11" s="5">
        <v>8.31</v>
      </c>
      <c r="G11" s="6">
        <f>IF(F11&lt;0.1,,IF(F11&gt;11.5,,SUM(58.015*(POWER((11.5-F11),1.81)))))</f>
        <v>473.5888106842195</v>
      </c>
      <c r="H11" s="7">
        <v>0</v>
      </c>
      <c r="I11" s="6">
        <f>IF(H11&lt;75,,IF(H11&lt;75,,SUM(0.8465*(POWER((H11-75),1.42)))))</f>
        <v>0</v>
      </c>
      <c r="J11" s="8">
        <v>466</v>
      </c>
      <c r="K11" s="6">
        <f>IF(J11&lt;220,,IF(J11&lt;220,,SUM(0.14354*(POWER((J11-220),1.4)))))</f>
        <v>319.36115614980235</v>
      </c>
      <c r="L11" s="9">
        <v>2</v>
      </c>
      <c r="M11" s="10" t="s">
        <v>9</v>
      </c>
      <c r="N11" s="23">
        <v>25.98</v>
      </c>
      <c r="O11" s="6">
        <f>IF((L11*60+N11)&lt;0.1,,IF((L11*60+N11)&gt;235,,SUM(0.13279*(POWER((235-(L11*60+N11)),1.85)))))</f>
        <v>536.6824729923013</v>
      </c>
      <c r="P11" s="11">
        <f>SUM(E11,G11,I11,K11,O11)</f>
        <v>1595.99609443813</v>
      </c>
      <c r="R11" s="3"/>
      <c r="S11" s="1"/>
      <c r="T11" s="1"/>
      <c r="U11" s="1"/>
    </row>
    <row r="12" spans="1:21" ht="12.75">
      <c r="A12" s="16"/>
      <c r="B12" s="4" t="s">
        <v>22</v>
      </c>
      <c r="C12" s="20" t="s">
        <v>17</v>
      </c>
      <c r="D12" s="5">
        <v>49.56</v>
      </c>
      <c r="E12" s="6">
        <f>IF(D12&lt;10,,IF(D12&lt;10,,SUM(5.33*(POWER((D12-10),1.1)))))</f>
        <v>304.58542680630006</v>
      </c>
      <c r="F12" s="5">
        <v>8.28</v>
      </c>
      <c r="G12" s="6">
        <f>IF(F12&lt;0.1,,IF(F12&gt;11.5,,SUM(58.015*(POWER((11.5-F12),1.81)))))</f>
        <v>481.680898546098</v>
      </c>
      <c r="H12" s="7">
        <v>0</v>
      </c>
      <c r="I12" s="6">
        <f>IF(H12&lt;75,,IF(H12&lt;75,,SUM(0.8465*(POWER((H12-75),1.42)))))</f>
        <v>0</v>
      </c>
      <c r="J12" s="8">
        <v>464</v>
      </c>
      <c r="K12" s="6">
        <f>IF(J12&lt;220,,IF(J12&lt;220,,SUM(0.14354*(POWER((J12-220),1.4)))))</f>
        <v>315.7320713398206</v>
      </c>
      <c r="L12" s="9">
        <v>2</v>
      </c>
      <c r="M12" s="10" t="s">
        <v>9</v>
      </c>
      <c r="N12" s="23">
        <v>38.38</v>
      </c>
      <c r="O12" s="6">
        <f>IF((L12*60+N12)&lt;0.1,,IF((L12*60+N12)&gt;235,,SUM(0.13279*(POWER((235-(L12*60+N12)),1.85)))))</f>
        <v>406.6289958750041</v>
      </c>
      <c r="P12" s="11">
        <f>SUM(E12,G12,I12,K12,O12)</f>
        <v>1508.6273925672226</v>
      </c>
      <c r="R12" s="3"/>
      <c r="S12" s="1"/>
      <c r="T12" s="1"/>
      <c r="U12" s="1"/>
    </row>
    <row r="13" spans="1:21" ht="12.75">
      <c r="A13" s="16"/>
      <c r="B13" s="4"/>
      <c r="C13" s="20"/>
      <c r="D13" s="5"/>
      <c r="E13" s="6"/>
      <c r="F13" s="5"/>
      <c r="G13" s="6"/>
      <c r="H13" s="7"/>
      <c r="I13" s="6"/>
      <c r="J13" s="8"/>
      <c r="K13" s="6"/>
      <c r="L13" s="9"/>
      <c r="M13" s="10"/>
      <c r="N13" s="23"/>
      <c r="O13" s="6"/>
      <c r="P13" s="11">
        <f>SUM(P8:P12)-MIN(P8:P12)</f>
        <v>5717.432962227207</v>
      </c>
      <c r="R13" s="1"/>
      <c r="S13" s="1"/>
      <c r="T13" s="1"/>
      <c r="U13" s="1"/>
    </row>
    <row r="14" spans="1:21" ht="12.75">
      <c r="A14" s="17"/>
      <c r="B14" s="14"/>
      <c r="C14" s="21"/>
      <c r="D14" s="15"/>
      <c r="E14" s="7"/>
      <c r="F14" s="15"/>
      <c r="G14" s="7"/>
      <c r="H14" s="7"/>
      <c r="I14" s="7"/>
      <c r="J14" s="14"/>
      <c r="K14" s="7"/>
      <c r="L14" s="9"/>
      <c r="M14" s="10"/>
      <c r="N14" s="24"/>
      <c r="O14" s="7"/>
      <c r="P14" s="10"/>
      <c r="R14" s="1"/>
      <c r="S14" s="1"/>
      <c r="T14" s="1"/>
      <c r="U14" s="1"/>
    </row>
    <row r="15" spans="1:16" ht="12.75">
      <c r="A15" s="16"/>
      <c r="B15" s="4" t="s">
        <v>24</v>
      </c>
      <c r="C15" s="20" t="s">
        <v>23</v>
      </c>
      <c r="D15" s="5">
        <v>58.14</v>
      </c>
      <c r="E15" s="6">
        <f>IF(D15&lt;10,,IF(D15&lt;10,,SUM(5.33*(POWER((D15-10),1.1)))))</f>
        <v>377.99312732264417</v>
      </c>
      <c r="F15" s="5">
        <v>8.57</v>
      </c>
      <c r="G15" s="6">
        <f>IF(F15&lt;0.1,,IF(F15&gt;11.5,,SUM(58.015*(POWER((11.5-F15),1.81)))))</f>
        <v>406.0417486417122</v>
      </c>
      <c r="H15" s="7">
        <v>150</v>
      </c>
      <c r="I15" s="6">
        <f>IF(H15&lt;75,,IF(H15&lt;75,,SUM(0.8465*(POWER((H15-75),1.42)))))</f>
        <v>389.2368564555028</v>
      </c>
      <c r="J15" s="8">
        <v>0</v>
      </c>
      <c r="K15" s="6">
        <f>IF(J15&lt;220,,IF(J15&lt;220,,SUM(0.14354*(POWER((J15-220),1.4)))))</f>
        <v>0</v>
      </c>
      <c r="L15" s="9">
        <v>2</v>
      </c>
      <c r="M15" s="10" t="s">
        <v>9</v>
      </c>
      <c r="N15" s="23">
        <v>27.89</v>
      </c>
      <c r="O15" s="6">
        <f>IF((L15*60+N15)&lt;0.1,,IF((L15*60+N15)&gt;235,,SUM(0.13279*(POWER((235-(L15*60+N15)),1.85)))))</f>
        <v>515.574223450269</v>
      </c>
      <c r="P15" s="11">
        <f>SUM(E15,G15,I15,K15,O15)</f>
        <v>1688.8459558701284</v>
      </c>
    </row>
    <row r="16" spans="1:16" ht="12.75">
      <c r="A16" s="16"/>
      <c r="B16" s="4" t="s">
        <v>25</v>
      </c>
      <c r="C16" s="20" t="s">
        <v>23</v>
      </c>
      <c r="D16" s="5">
        <v>50.72</v>
      </c>
      <c r="E16" s="6">
        <f>IF(D16&lt;10,,IF(D16&lt;10,,SUM(5.33*(POWER((D16-10),1.1)))))</f>
        <v>314.42404846052995</v>
      </c>
      <c r="F16" s="5">
        <v>8.8</v>
      </c>
      <c r="G16" s="6">
        <f>IF(F16&lt;0.1,,IF(F16&gt;11.5,,SUM(58.015*(POWER((11.5-F16),1.81)))))</f>
        <v>350.1940071124267</v>
      </c>
      <c r="H16" s="7">
        <v>130</v>
      </c>
      <c r="I16" s="6">
        <f>IF(H16&lt;75,,IF(H16&lt;75,,SUM(0.8465*(POWER((H16-75),1.42)))))</f>
        <v>250.57744780652234</v>
      </c>
      <c r="J16" s="8">
        <v>0</v>
      </c>
      <c r="K16" s="6">
        <f>IF(J16&lt;220,,IF(J16&lt;220,,SUM(0.14354*(POWER((J16-220),1.4)))))</f>
        <v>0</v>
      </c>
      <c r="L16" s="9">
        <v>2</v>
      </c>
      <c r="M16" s="10" t="s">
        <v>9</v>
      </c>
      <c r="N16" s="23">
        <v>39.76</v>
      </c>
      <c r="O16" s="6">
        <f>IF((L16*60+N16)&lt;0.1,,IF((L16*60+N16)&gt;235,,SUM(0.13279*(POWER((235-(L16*60+N16)),1.85)))))</f>
        <v>393.18380990960856</v>
      </c>
      <c r="P16" s="11">
        <f>SUM(E16,G16,I16,K16,O16)</f>
        <v>1308.3793132890873</v>
      </c>
    </row>
    <row r="17" spans="1:16" ht="12.75">
      <c r="A17" s="16"/>
      <c r="B17" s="4" t="s">
        <v>26</v>
      </c>
      <c r="C17" s="20" t="s">
        <v>23</v>
      </c>
      <c r="D17" s="5">
        <v>44.75</v>
      </c>
      <c r="E17" s="6">
        <f>IF(D17&lt;10,,IF(D17&lt;10,,SUM(5.33*(POWER((D17-10),1.1)))))</f>
        <v>264.1055324476042</v>
      </c>
      <c r="F17" s="5">
        <v>8.82</v>
      </c>
      <c r="G17" s="6">
        <f>IF(F17&lt;0.1,,IF(F17&gt;11.5,,SUM(58.015*(POWER((11.5-F17),1.81)))))</f>
        <v>345.51290559127295</v>
      </c>
      <c r="H17" s="7">
        <v>0</v>
      </c>
      <c r="I17" s="6">
        <f>IF(H17&lt;75,,IF(H17&lt;75,,SUM(0.8465*(POWER((H17-75),1.42)))))</f>
        <v>0</v>
      </c>
      <c r="J17" s="8">
        <v>417</v>
      </c>
      <c r="K17" s="6">
        <f>IF(J17&lt;220,,IF(J17&lt;220,,SUM(0.14354*(POWER((J17-220),1.4)))))</f>
        <v>234.00528094708295</v>
      </c>
      <c r="L17" s="9">
        <v>2</v>
      </c>
      <c r="M17" s="10" t="s">
        <v>9</v>
      </c>
      <c r="N17" s="23">
        <v>31.98</v>
      </c>
      <c r="O17" s="6">
        <f>IF((L17*60+N17)&lt;0.1,,IF((L17*60+N17)&gt;235,,SUM(0.13279*(POWER((235-(L17*60+N17)),1.85)))))</f>
        <v>471.68647069931325</v>
      </c>
      <c r="P17" s="11">
        <f>SUM(E17,G17,I17,K17,O17)</f>
        <v>1315.3101896852734</v>
      </c>
    </row>
    <row r="18" spans="1:16" ht="12.75">
      <c r="A18" s="16"/>
      <c r="B18" s="4" t="s">
        <v>27</v>
      </c>
      <c r="C18" s="20" t="s">
        <v>23</v>
      </c>
      <c r="D18" s="5">
        <v>50.94</v>
      </c>
      <c r="E18" s="6">
        <f>IF(D18&lt;10,,IF(D18&lt;10,,SUM(5.33*(POWER((D18-10),1.1)))))</f>
        <v>316.293182582052</v>
      </c>
      <c r="F18" s="5">
        <v>8.06</v>
      </c>
      <c r="G18" s="6">
        <f>IF(F18&lt;0.1,,IF(F18&gt;11.5,,SUM(58.015*(POWER((11.5-F18),1.81)))))</f>
        <v>542.8890444403931</v>
      </c>
      <c r="H18" s="7">
        <v>0</v>
      </c>
      <c r="I18" s="6">
        <f>IF(H18&lt;75,,IF(H18&lt;75,,SUM(0.8465*(POWER((H18-75),1.42)))))</f>
        <v>0</v>
      </c>
      <c r="J18" s="8">
        <v>453</v>
      </c>
      <c r="K18" s="6">
        <f>IF(J18&lt;220,,IF(J18&lt;220,,SUM(0.14354*(POWER((J18-220),1.4)))))</f>
        <v>295.98604206066676</v>
      </c>
      <c r="L18" s="9">
        <v>2</v>
      </c>
      <c r="M18" s="10" t="s">
        <v>9</v>
      </c>
      <c r="N18" s="23">
        <v>31.46</v>
      </c>
      <c r="O18" s="6">
        <f>IF((L18*60+N18)&lt;0.1,,IF((L18*60+N18)&gt;235,,SUM(0.13279*(POWER((235-(L18*60+N18)),1.85)))))</f>
        <v>477.16671554177367</v>
      </c>
      <c r="P18" s="11">
        <f>SUM(E18,G18,I18,K18,O18)</f>
        <v>1632.3349846248857</v>
      </c>
    </row>
    <row r="19" spans="1:16" ht="12.75">
      <c r="A19" s="16"/>
      <c r="B19" s="4" t="s">
        <v>28</v>
      </c>
      <c r="C19" s="20" t="s">
        <v>23</v>
      </c>
      <c r="D19" s="5">
        <v>45.76</v>
      </c>
      <c r="E19" s="6">
        <f>IF(D19&lt;10,,IF(D19&lt;10,,SUM(5.33*(POWER((D19-10),1.1)))))</f>
        <v>272.5614745974403</v>
      </c>
      <c r="F19" s="5">
        <v>9.62</v>
      </c>
      <c r="G19" s="6">
        <f>IF(F19&lt;0.1,,IF(F19&gt;11.5,,SUM(58.015*(POWER((11.5-F19),1.81)))))</f>
        <v>181.8720674634153</v>
      </c>
      <c r="H19" s="7">
        <v>138</v>
      </c>
      <c r="I19" s="6">
        <f>IF(H19&lt;75,,IF(H19&lt;75,,SUM(0.8465*(POWER((H19-75),1.42)))))</f>
        <v>303.8719009255697</v>
      </c>
      <c r="J19" s="8">
        <v>0</v>
      </c>
      <c r="K19" s="6">
        <f>IF(J19&lt;220,,IF(J19&lt;220,,SUM(0.14354*(POWER((J19-220),1.4)))))</f>
        <v>0</v>
      </c>
      <c r="L19" s="9">
        <v>3</v>
      </c>
      <c r="M19" s="10" t="s">
        <v>9</v>
      </c>
      <c r="N19" s="23">
        <v>4.93</v>
      </c>
      <c r="O19" s="6">
        <f>IF((L19*60+N19)&lt;0.1,,IF((L19*60+N19)&gt;235,,SUM(0.13279*(POWER((235-(L19*60+N19)),1.85)))))</f>
        <v>185.09040895382742</v>
      </c>
      <c r="P19" s="11">
        <f>SUM(E19,G19,I19,K19,O19)</f>
        <v>943.3958519402527</v>
      </c>
    </row>
    <row r="20" spans="1:16" ht="12.75">
      <c r="A20" s="16"/>
      <c r="B20" s="4"/>
      <c r="C20" s="20"/>
      <c r="D20" s="5"/>
      <c r="E20" s="6"/>
      <c r="F20" s="5"/>
      <c r="G20" s="6"/>
      <c r="H20" s="7"/>
      <c r="I20" s="6"/>
      <c r="J20" s="8"/>
      <c r="K20" s="6"/>
      <c r="L20" s="9"/>
      <c r="M20" s="10"/>
      <c r="N20" s="23"/>
      <c r="O20" s="6"/>
      <c r="P20" s="11">
        <f>SUM(P15:P19)-MIN(P15:P19)</f>
        <v>5944.870443469374</v>
      </c>
    </row>
    <row r="21" spans="1:16" ht="12.75">
      <c r="A21" s="17"/>
      <c r="B21" s="14"/>
      <c r="C21" s="21"/>
      <c r="D21" s="15"/>
      <c r="E21" s="7"/>
      <c r="F21" s="15"/>
      <c r="G21" s="7"/>
      <c r="H21" s="7"/>
      <c r="I21" s="7"/>
      <c r="J21" s="14"/>
      <c r="K21" s="7"/>
      <c r="L21" s="9"/>
      <c r="M21" s="10"/>
      <c r="N21" s="24"/>
      <c r="O21" s="7"/>
      <c r="P21" s="10"/>
    </row>
    <row r="22" spans="1:16" ht="12.75">
      <c r="A22" s="16"/>
      <c r="B22" s="4" t="s">
        <v>29</v>
      </c>
      <c r="C22" s="20" t="s">
        <v>30</v>
      </c>
      <c r="D22" s="5">
        <v>61.83</v>
      </c>
      <c r="E22" s="6">
        <f>IF(D22&lt;10,,IF(D22&lt;10,,SUM(5.33*(POWER((D22-10),1.1)))))</f>
        <v>409.98365112544917</v>
      </c>
      <c r="F22" s="5">
        <v>8.65</v>
      </c>
      <c r="G22" s="6">
        <f>IF(F22&lt;0.1,,IF(F22&gt;11.5,,SUM(58.015*(POWER((11.5-F22),1.81)))))</f>
        <v>386.19753120620345</v>
      </c>
      <c r="H22" s="7">
        <v>154</v>
      </c>
      <c r="I22" s="6">
        <f>IF(H22&lt;75,,IF(H22&lt;75,,SUM(0.8465*(POWER((H22-75),1.42)))))</f>
        <v>419.0418824722118</v>
      </c>
      <c r="J22" s="8">
        <v>0</v>
      </c>
      <c r="K22" s="6">
        <f>IF(J22&lt;220,,IF(J22&lt;220,,SUM(0.14354*(POWER((J22-220),1.4)))))</f>
        <v>0</v>
      </c>
      <c r="L22" s="9">
        <v>2</v>
      </c>
      <c r="M22" s="10" t="s">
        <v>9</v>
      </c>
      <c r="N22" s="23">
        <v>26.77</v>
      </c>
      <c r="O22" s="6">
        <f>IF((L22*60+N22)&lt;0.1,,IF((L22*60+N22)&gt;235,,SUM(0.13279*(POWER((235-(L22*60+N22)),1.85)))))</f>
        <v>527.9046500136159</v>
      </c>
      <c r="P22" s="11">
        <f>SUM(E22,G22,I22,K22,O22)</f>
        <v>1743.1277148174804</v>
      </c>
    </row>
    <row r="23" spans="1:16" ht="12.75">
      <c r="A23" s="16"/>
      <c r="B23" s="4" t="s">
        <v>31</v>
      </c>
      <c r="C23" s="20" t="s">
        <v>30</v>
      </c>
      <c r="D23" s="5">
        <v>39.9</v>
      </c>
      <c r="E23" s="6">
        <f>IF(D23&lt;10,,IF(D23&lt;10,,SUM(5.33*(POWER((D23-10),1.1)))))</f>
        <v>223.85433868642355</v>
      </c>
      <c r="F23" s="5">
        <v>9.14</v>
      </c>
      <c r="G23" s="6">
        <f>IF(F23&lt;0.1,,IF(F23&gt;11.5,,SUM(58.015*(POWER((11.5-F23),1.81)))))</f>
        <v>274.4802002901116</v>
      </c>
      <c r="H23" s="7">
        <v>126</v>
      </c>
      <c r="I23" s="6">
        <f>IF(H23&lt;75,,IF(H23&lt;75,,SUM(0.8465*(POWER((H23-75),1.42)))))</f>
        <v>225.10057921611434</v>
      </c>
      <c r="J23" s="8">
        <v>0</v>
      </c>
      <c r="K23" s="6">
        <f>IF(J23&lt;220,,IF(J23&lt;220,,SUM(0.14354*(POWER((J23-220),1.4)))))</f>
        <v>0</v>
      </c>
      <c r="L23" s="9">
        <v>2</v>
      </c>
      <c r="M23" s="10" t="s">
        <v>9</v>
      </c>
      <c r="N23" s="23">
        <v>39.19</v>
      </c>
      <c r="O23" s="6">
        <f>IF((L23*60+N23)&lt;0.1,,IF((L23*60+N23)&gt;235,,SUM(0.13279*(POWER((235-(L23*60+N23)),1.85)))))</f>
        <v>398.71207611173776</v>
      </c>
      <c r="P23" s="11">
        <f>SUM(E23,G23,I23,K23,O23)</f>
        <v>1122.1471943043873</v>
      </c>
    </row>
    <row r="24" spans="1:16" ht="12.75">
      <c r="A24" s="16"/>
      <c r="B24" s="4" t="s">
        <v>32</v>
      </c>
      <c r="C24" s="20" t="s">
        <v>30</v>
      </c>
      <c r="D24" s="5">
        <v>47.3</v>
      </c>
      <c r="E24" s="6">
        <f>IF(D24&lt;10,,IF(D24&lt;10,,SUM(5.33*(POWER((D24-10),1.1)))))</f>
        <v>285.5005334276805</v>
      </c>
      <c r="F24" s="5">
        <v>8.16</v>
      </c>
      <c r="G24" s="6">
        <f>IF(F24&lt;0.1,,IF(F24&gt;11.5,,SUM(58.015*(POWER((11.5-F24),1.81)))))</f>
        <v>514.6611682713176</v>
      </c>
      <c r="H24" s="7">
        <v>0</v>
      </c>
      <c r="I24" s="6">
        <f>IF(H24&lt;75,,IF(H24&lt;75,,SUM(0.8465*(POWER((H24-75),1.42)))))</f>
        <v>0</v>
      </c>
      <c r="J24" s="8">
        <v>514</v>
      </c>
      <c r="K24" s="6">
        <f>IF(J24&lt;220,,IF(J24&lt;220,,SUM(0.14354*(POWER((J24-220),1.4)))))</f>
        <v>409.8823377008572</v>
      </c>
      <c r="L24" s="9">
        <v>2</v>
      </c>
      <c r="M24" s="10" t="s">
        <v>9</v>
      </c>
      <c r="N24" s="23">
        <v>48.12</v>
      </c>
      <c r="O24" s="6">
        <f>IF((L24*60+N24)&lt;0.1,,IF((L24*60+N24)&gt;235,,SUM(0.13279*(POWER((235-(L24*60+N24)),1.85)))))</f>
        <v>316.20116092447165</v>
      </c>
      <c r="P24" s="11">
        <f>SUM(E24,G24,I24,K24,O24)</f>
        <v>1526.2452003243268</v>
      </c>
    </row>
    <row r="25" spans="1:16" ht="12.75">
      <c r="A25" s="16"/>
      <c r="B25" s="4" t="s">
        <v>33</v>
      </c>
      <c r="C25" s="20" t="s">
        <v>30</v>
      </c>
      <c r="D25" s="5">
        <v>43.12</v>
      </c>
      <c r="E25" s="6">
        <f>IF(D25&lt;10,,IF(D25&lt;10,,SUM(5.33*(POWER((D25-10),1.1)))))</f>
        <v>250.51086695616374</v>
      </c>
      <c r="F25" s="5">
        <v>8.42</v>
      </c>
      <c r="G25" s="6">
        <f>IF(F25&lt;0.1,,IF(F25&gt;11.5,,SUM(58.015*(POWER((11.5-F25),1.81)))))</f>
        <v>444.44404692347774</v>
      </c>
      <c r="H25" s="7">
        <v>0</v>
      </c>
      <c r="I25" s="6">
        <f>IF(H25&lt;75,,IF(H25&lt;75,,SUM(0.8465*(POWER((H25-75),1.42)))))</f>
        <v>0</v>
      </c>
      <c r="J25" s="8">
        <v>463</v>
      </c>
      <c r="K25" s="6">
        <f>IF(J25&lt;220,,IF(J25&lt;220,,SUM(0.14354*(POWER((J25-220),1.4)))))</f>
        <v>313.92197999999985</v>
      </c>
      <c r="L25" s="9">
        <v>2</v>
      </c>
      <c r="M25" s="10" t="s">
        <v>9</v>
      </c>
      <c r="N25" s="23">
        <v>40.04</v>
      </c>
      <c r="O25" s="6">
        <f>IF((L25*60+N25)&lt;0.1,,IF((L25*60+N25)&gt;235,,SUM(0.13279*(POWER((235-(L25*60+N25)),1.85)))))</f>
        <v>390.4811646520765</v>
      </c>
      <c r="P25" s="11">
        <f>SUM(E25,G25,I25,K25,O25)</f>
        <v>1399.3580585317177</v>
      </c>
    </row>
    <row r="26" spans="1:16" ht="12.75">
      <c r="A26" s="16"/>
      <c r="B26" s="4" t="s">
        <v>34</v>
      </c>
      <c r="C26" s="20" t="s">
        <v>30</v>
      </c>
      <c r="D26" s="5">
        <v>51.88</v>
      </c>
      <c r="E26" s="6">
        <f>IF(D26&lt;10,,IF(D26&lt;10,,SUM(5.33*(POWER((D26-10),1.1)))))</f>
        <v>324.290741194337</v>
      </c>
      <c r="F26" s="5">
        <v>8.17</v>
      </c>
      <c r="G26" s="6">
        <f>IF(F26&lt;0.1,,IF(F26&gt;11.5,,SUM(58.015*(POWER((11.5-F26),1.81)))))</f>
        <v>511.875518743772</v>
      </c>
      <c r="H26" s="7">
        <v>0</v>
      </c>
      <c r="I26" s="6">
        <f>IF(H26&lt;75,,IF(H26&lt;75,,SUM(0.8465*(POWER((H26-75),1.42)))))</f>
        <v>0</v>
      </c>
      <c r="J26" s="8">
        <v>431</v>
      </c>
      <c r="K26" s="6">
        <f>IF(J26&lt;220,,IF(J26&lt;220,,SUM(0.14354*(POWER((J26-220),1.4)))))</f>
        <v>257.61335836335746</v>
      </c>
      <c r="L26" s="9">
        <v>2</v>
      </c>
      <c r="M26" s="10" t="s">
        <v>9</v>
      </c>
      <c r="N26" s="23">
        <v>52.82</v>
      </c>
      <c r="O26" s="6">
        <f>IF((L26*60+N26)&lt;0.1,,IF((L26*60+N26)&gt;235,,SUM(0.13279*(POWER((235-(L26*60+N26)),1.85)))))</f>
        <v>276.3243764428638</v>
      </c>
      <c r="P26" s="11">
        <f>SUM(E26,G26,I26,K26,O26)</f>
        <v>1370.10399474433</v>
      </c>
    </row>
    <row r="27" spans="1:16" ht="12.75">
      <c r="A27" s="16"/>
      <c r="B27" s="4"/>
      <c r="C27" s="20"/>
      <c r="D27" s="5"/>
      <c r="E27" s="6"/>
      <c r="F27" s="5"/>
      <c r="G27" s="6"/>
      <c r="H27" s="7"/>
      <c r="I27" s="6"/>
      <c r="J27" s="8"/>
      <c r="K27" s="6"/>
      <c r="L27" s="9"/>
      <c r="M27" s="10"/>
      <c r="N27" s="23"/>
      <c r="O27" s="6"/>
      <c r="P27" s="11">
        <f>SUM(P22:P26)-MIN(P22:P26)</f>
        <v>6038.834968417856</v>
      </c>
    </row>
    <row r="28" spans="1:16" ht="12.75">
      <c r="A28" s="17"/>
      <c r="B28" s="14"/>
      <c r="C28" s="21"/>
      <c r="D28" s="15"/>
      <c r="E28" s="7"/>
      <c r="F28" s="15"/>
      <c r="G28" s="7"/>
      <c r="H28" s="7"/>
      <c r="I28" s="7"/>
      <c r="J28" s="14"/>
      <c r="K28" s="7"/>
      <c r="L28" s="9"/>
      <c r="M28" s="10"/>
      <c r="N28" s="24"/>
      <c r="O28" s="7"/>
      <c r="P28" s="10"/>
    </row>
    <row r="29" spans="1:16" ht="12.75">
      <c r="A29" s="16"/>
      <c r="B29" s="4" t="s">
        <v>35</v>
      </c>
      <c r="C29" s="20" t="s">
        <v>36</v>
      </c>
      <c r="D29" s="5">
        <v>47.78</v>
      </c>
      <c r="E29" s="6">
        <f>IF(D29&lt;10,,IF(D29&lt;10,,SUM(5.33*(POWER((D29-10),1.1)))))</f>
        <v>289.5445254681301</v>
      </c>
      <c r="F29" s="5">
        <v>8.88</v>
      </c>
      <c r="G29" s="6">
        <f>IF(F29&lt;0.1,,IF(F29&gt;11.5,,SUM(58.015*(POWER((11.5-F29),1.81)))))</f>
        <v>331.6390282035737</v>
      </c>
      <c r="H29" s="7">
        <v>0</v>
      </c>
      <c r="I29" s="6">
        <f>IF(H29&lt;75,,IF(H29&lt;75,,SUM(0.8465*(POWER((H29-75),1.42)))))</f>
        <v>0</v>
      </c>
      <c r="J29" s="8">
        <v>384</v>
      </c>
      <c r="K29" s="6">
        <f>IF(J29&lt;220,,IF(J29&lt;220,,SUM(0.14354*(POWER((J29-220),1.4)))))</f>
        <v>181.03157471183883</v>
      </c>
      <c r="L29" s="9">
        <v>2</v>
      </c>
      <c r="M29" s="10" t="s">
        <v>9</v>
      </c>
      <c r="N29" s="23">
        <v>40.25</v>
      </c>
      <c r="O29" s="6">
        <f>IF((L29*60+N29)&lt;0.1,,IF((L29*60+N29)&gt;235,,SUM(0.13279*(POWER((235-(L29*60+N29)),1.85)))))</f>
        <v>388.45980278554504</v>
      </c>
      <c r="P29" s="11">
        <f>SUM(E29,G29,I29,K29,O29)</f>
        <v>1190.6749311690876</v>
      </c>
    </row>
    <row r="30" spans="1:16" ht="12.75">
      <c r="A30" s="16"/>
      <c r="B30" s="4" t="s">
        <v>37</v>
      </c>
      <c r="C30" s="20" t="s">
        <v>36</v>
      </c>
      <c r="D30" s="5">
        <v>39.89</v>
      </c>
      <c r="E30" s="6">
        <f>IF(D30&lt;10,,IF(D30&lt;10,,SUM(5.33*(POWER((D30-10),1.1)))))</f>
        <v>223.77198562474476</v>
      </c>
      <c r="F30" s="5">
        <v>8.88</v>
      </c>
      <c r="G30" s="6">
        <f>IF(F30&lt;0.1,,IF(F30&gt;11.5,,SUM(58.015*(POWER((11.5-F30),1.81)))))</f>
        <v>331.6390282035737</v>
      </c>
      <c r="H30" s="7">
        <v>146</v>
      </c>
      <c r="I30" s="6">
        <f>IF(H30&lt;75,,IF(H30&lt;75,,SUM(0.8465*(POWER((H30-75),1.42)))))</f>
        <v>360.0922857809243</v>
      </c>
      <c r="J30" s="8">
        <v>0</v>
      </c>
      <c r="K30" s="6">
        <f>IF(J30&lt;220,,IF(J30&lt;220,,SUM(0.14354*(POWER((J30-220),1.4)))))</f>
        <v>0</v>
      </c>
      <c r="L30" s="9">
        <v>2</v>
      </c>
      <c r="M30" s="10" t="s">
        <v>9</v>
      </c>
      <c r="N30" s="23">
        <v>54.63</v>
      </c>
      <c r="O30" s="6">
        <f>IF((L30*60+N30)&lt;0.1,,IF((L30*60+N30)&gt;235,,SUM(0.13279*(POWER((235-(L30*60+N30)),1.85)))))</f>
        <v>261.628195755643</v>
      </c>
      <c r="P30" s="11">
        <f>SUM(E30,G30,I30,K30,O30)</f>
        <v>1177.1314953648857</v>
      </c>
    </row>
    <row r="31" spans="1:16" ht="12.75">
      <c r="A31" s="16"/>
      <c r="B31" s="4" t="s">
        <v>38</v>
      </c>
      <c r="C31" s="20" t="s">
        <v>36</v>
      </c>
      <c r="D31" s="5">
        <v>40.45</v>
      </c>
      <c r="E31" s="6">
        <f>IF(D31&lt;10,,IF(D31&lt;10,,SUM(5.33*(POWER((D31-10),1.1)))))</f>
        <v>228.38797596266477</v>
      </c>
      <c r="F31" s="5">
        <v>9.2</v>
      </c>
      <c r="G31" s="6">
        <f>IF(F31&lt;0.1,,IF(F31&gt;11.5,,SUM(58.015*(POWER((11.5-F31),1.81)))))</f>
        <v>261.9797237009856</v>
      </c>
      <c r="H31" s="7">
        <v>134</v>
      </c>
      <c r="I31" s="6">
        <f>IF(H31&lt;75,,IF(H31&lt;75,,SUM(0.8465*(POWER((H31-75),1.42)))))</f>
        <v>276.8450858642546</v>
      </c>
      <c r="J31" s="8">
        <v>0</v>
      </c>
      <c r="K31" s="6">
        <f>IF(J31&lt;220,,IF(J31&lt;220,,SUM(0.14354*(POWER((J31-220),1.4)))))</f>
        <v>0</v>
      </c>
      <c r="L31" s="9">
        <v>2</v>
      </c>
      <c r="M31" s="10" t="s">
        <v>9</v>
      </c>
      <c r="N31" s="23">
        <v>54.23</v>
      </c>
      <c r="O31" s="6">
        <f>IF((L31*60+N31)&lt;0.1,,IF((L31*60+N31)&gt;235,,SUM(0.13279*(POWER((235-(L31*60+N31)),1.85)))))</f>
        <v>264.84419492293995</v>
      </c>
      <c r="P31" s="11">
        <f>SUM(E31,G31,I31,K31,O31)</f>
        <v>1032.056980450845</v>
      </c>
    </row>
    <row r="32" spans="1:16" ht="12.75">
      <c r="A32" s="16"/>
      <c r="B32" s="4" t="s">
        <v>39</v>
      </c>
      <c r="C32" s="20" t="s">
        <v>36</v>
      </c>
      <c r="D32" s="5">
        <v>43.38</v>
      </c>
      <c r="E32" s="6">
        <f>IF(D32&lt;10,,IF(D32&lt;10,,SUM(5.33*(POWER((D32-10),1.1)))))</f>
        <v>252.67494195401125</v>
      </c>
      <c r="F32" s="5">
        <v>8.94</v>
      </c>
      <c r="G32" s="6">
        <f>IF(F32&lt;0.1,,IF(F32&gt;11.5,,SUM(58.015*(POWER((11.5-F32),1.81)))))</f>
        <v>318.0201468568426</v>
      </c>
      <c r="H32" s="7">
        <v>134</v>
      </c>
      <c r="I32" s="6">
        <f>IF(H32&lt;75,,IF(H32&lt;75,,SUM(0.8465*(POWER((H32-75),1.42)))))</f>
        <v>276.8450858642546</v>
      </c>
      <c r="J32" s="8">
        <v>0</v>
      </c>
      <c r="K32" s="6">
        <f>IF(J32&lt;220,,IF(J32&lt;220,,SUM(0.14354*(POWER((J32-220),1.4)))))</f>
        <v>0</v>
      </c>
      <c r="L32" s="9">
        <v>2</v>
      </c>
      <c r="M32" s="10" t="s">
        <v>9</v>
      </c>
      <c r="N32" s="23">
        <v>58.31</v>
      </c>
      <c r="O32" s="6">
        <f>IF((L32*60+N32)&lt;0.1,,IF((L32*60+N32)&gt;235,,SUM(0.13279*(POWER((235-(L32*60+N32)),1.85)))))</f>
        <v>232.8907912116743</v>
      </c>
      <c r="P32" s="11">
        <f>SUM(E32,G32,I32,K32,O32)</f>
        <v>1080.4309658867826</v>
      </c>
    </row>
    <row r="33" spans="1:16" ht="12.75">
      <c r="A33" s="16"/>
      <c r="B33" s="4" t="s">
        <v>40</v>
      </c>
      <c r="C33" s="20" t="s">
        <v>36</v>
      </c>
      <c r="D33" s="5">
        <v>53.14</v>
      </c>
      <c r="E33" s="6">
        <f>IF(D33&lt;10,,IF(D33&lt;10,,SUM(5.33*(POWER((D33-10),1.1)))))</f>
        <v>335.0390000922663</v>
      </c>
      <c r="F33" s="5">
        <v>8.44</v>
      </c>
      <c r="G33" s="6">
        <f>IF(F33&lt;0.1,,IF(F33&gt;11.5,,SUM(58.015*(POWER((11.5-F33),1.81)))))</f>
        <v>439.23412958141415</v>
      </c>
      <c r="H33" s="7">
        <v>0</v>
      </c>
      <c r="I33" s="6">
        <f>IF(H33&lt;75,,IF(H33&lt;75,,SUM(0.8465*(POWER((H33-75),1.42)))))</f>
        <v>0</v>
      </c>
      <c r="J33" s="8">
        <v>458</v>
      </c>
      <c r="K33" s="6">
        <f>IF(J33&lt;220,,IF(J33&lt;220,,SUM(0.14354*(POWER((J33-220),1.4)))))</f>
        <v>304.91632849251397</v>
      </c>
      <c r="L33" s="9">
        <v>2</v>
      </c>
      <c r="M33" s="10" t="s">
        <v>9</v>
      </c>
      <c r="N33" s="23">
        <v>41.6</v>
      </c>
      <c r="O33" s="6">
        <f>IF((L33*60+N33)&lt;0.1,,IF((L33*60+N33)&gt;235,,SUM(0.13279*(POWER((235-(L33*60+N33)),1.85)))))</f>
        <v>375.58053976064383</v>
      </c>
      <c r="P33" s="11">
        <f>SUM(E33,G33,I33,K33,O33)</f>
        <v>1454.7699979268382</v>
      </c>
    </row>
    <row r="34" spans="1:16" ht="12.75">
      <c r="A34" s="16"/>
      <c r="B34" s="4"/>
      <c r="C34" s="20"/>
      <c r="D34" s="5"/>
      <c r="E34" s="6"/>
      <c r="F34" s="5"/>
      <c r="G34" s="6"/>
      <c r="H34" s="7"/>
      <c r="I34" s="6"/>
      <c r="J34" s="8"/>
      <c r="K34" s="6"/>
      <c r="L34" s="9"/>
      <c r="M34" s="10"/>
      <c r="N34" s="23"/>
      <c r="O34" s="6"/>
      <c r="P34" s="11">
        <f>SUM(P29:P33)-MIN(P29:P33)</f>
        <v>4903.007390347594</v>
      </c>
    </row>
    <row r="35" spans="1:16" ht="12.75">
      <c r="A35" s="17"/>
      <c r="B35" s="14"/>
      <c r="C35" s="21"/>
      <c r="D35" s="15"/>
      <c r="E35" s="7"/>
      <c r="F35" s="15"/>
      <c r="G35" s="7"/>
      <c r="H35" s="7"/>
      <c r="I35" s="7"/>
      <c r="J35" s="14"/>
      <c r="K35" s="7"/>
      <c r="L35" s="9"/>
      <c r="M35" s="10"/>
      <c r="N35" s="24"/>
      <c r="O35" s="7"/>
      <c r="P35" s="10"/>
    </row>
    <row r="36" spans="1:16" ht="12.75">
      <c r="A36" s="16"/>
      <c r="B36" s="4" t="s">
        <v>41</v>
      </c>
      <c r="C36" s="20" t="s">
        <v>44</v>
      </c>
      <c r="D36" s="5">
        <v>38.87</v>
      </c>
      <c r="E36" s="6">
        <f>IF(D36&lt;10,,IF(D36&lt;10,,SUM(5.33*(POWER((D36-10),1.1)))))</f>
        <v>215.38659532073902</v>
      </c>
      <c r="F36" s="5">
        <v>8.64</v>
      </c>
      <c r="G36" s="6">
        <f>IF(F36&lt;0.1,,IF(F36&gt;11.5,,SUM(58.015*(POWER((11.5-F36),1.81)))))</f>
        <v>388.6537089313738</v>
      </c>
      <c r="H36" s="7">
        <v>138</v>
      </c>
      <c r="I36" s="6">
        <f>IF(H36&lt;75,,IF(H36&lt;75,,SUM(0.8465*(POWER((H36-75),1.42)))))</f>
        <v>303.8719009255697</v>
      </c>
      <c r="J36" s="8">
        <v>0</v>
      </c>
      <c r="K36" s="6">
        <f>IF(J36&lt;220,,IF(J36&lt;220,,SUM(0.14354*(POWER((J36-220),1.4)))))</f>
        <v>0</v>
      </c>
      <c r="L36" s="9">
        <v>2</v>
      </c>
      <c r="M36" s="10" t="s">
        <v>9</v>
      </c>
      <c r="N36" s="23">
        <v>43.88</v>
      </c>
      <c r="O36" s="6">
        <f>IF((L36*60+N36)&lt;0.1,,IF((L36*60+N36)&gt;235,,SUM(0.13279*(POWER((235-(L36*60+N36)),1.85)))))</f>
        <v>354.28282957805175</v>
      </c>
      <c r="P36" s="11">
        <f>SUM(E36,G36,I36,K36,O36)</f>
        <v>1262.1950347557345</v>
      </c>
    </row>
    <row r="37" spans="1:16" ht="12.75">
      <c r="A37" s="16"/>
      <c r="B37" s="4" t="s">
        <v>45</v>
      </c>
      <c r="C37" s="20" t="s">
        <v>44</v>
      </c>
      <c r="D37" s="5">
        <v>40.65</v>
      </c>
      <c r="E37" s="6">
        <f>IF(D37&lt;10,,IF(D37&lt;10,,SUM(5.33*(POWER((D37-10),1.1)))))</f>
        <v>230.038610551702</v>
      </c>
      <c r="F37" s="5">
        <v>9.34</v>
      </c>
      <c r="G37" s="6">
        <f>IF(F37&lt;0.1,,IF(F37&gt;11.5,,SUM(58.015*(POWER((11.5-F37),1.81)))))</f>
        <v>233.8307303607513</v>
      </c>
      <c r="H37" s="7">
        <v>118</v>
      </c>
      <c r="I37" s="6">
        <f>IF(H37&lt;75,,IF(H37&lt;75,,SUM(0.8465*(POWER((H37-75),1.42)))))</f>
        <v>176.6656718590884</v>
      </c>
      <c r="J37" s="8">
        <v>0</v>
      </c>
      <c r="K37" s="6">
        <f>IF(J37&lt;220,,IF(J37&lt;220,,SUM(0.14354*(POWER((J37-220),1.4)))))</f>
        <v>0</v>
      </c>
      <c r="L37" s="9">
        <v>2</v>
      </c>
      <c r="M37" s="10" t="s">
        <v>9</v>
      </c>
      <c r="N37" s="23">
        <v>52.2</v>
      </c>
      <c r="O37" s="6">
        <f>IF((L37*60+N37)&lt;0.1,,IF((L37*60+N37)&gt;235,,SUM(0.13279*(POWER((235-(L37*60+N37)),1.85)))))</f>
        <v>281.4431687389878</v>
      </c>
      <c r="P37" s="11">
        <f>SUM(E37,G37,I37,K37,O37)</f>
        <v>921.9781815105296</v>
      </c>
    </row>
    <row r="38" spans="1:16" ht="12.75">
      <c r="A38" s="16"/>
      <c r="B38" s="4"/>
      <c r="C38" s="20" t="s">
        <v>44</v>
      </c>
      <c r="D38" s="5"/>
      <c r="E38" s="6">
        <f>IF(D38&lt;10,,IF(D38&lt;10,,SUM(5.33*(POWER((D38-10),1.1)))))</f>
        <v>0</v>
      </c>
      <c r="F38" s="5"/>
      <c r="G38" s="6">
        <f>IF(F38&lt;0.1,,IF(F38&gt;11.5,,SUM(58.015*(POWER((11.5-F38),1.81)))))</f>
        <v>0</v>
      </c>
      <c r="H38" s="7"/>
      <c r="I38" s="6">
        <f>IF(H38&lt;75,,IF(H38&lt;75,,SUM(0.8465*(POWER((H38-75),1.42)))))</f>
        <v>0</v>
      </c>
      <c r="J38" s="8"/>
      <c r="K38" s="6">
        <f>IF(J38&lt;220,,IF(J38&lt;220,,SUM(0.14354*(POWER((J38-220),1.4)))))</f>
        <v>0</v>
      </c>
      <c r="L38" s="9"/>
      <c r="M38" s="10" t="s">
        <v>9</v>
      </c>
      <c r="N38" s="23"/>
      <c r="O38" s="6">
        <f>IF((L38*60+N38)&lt;0.1,,IF((L38*60+N38)&gt;235,,SUM(0.13279*(POWER((235-(L38*60+N38)),1.85)))))</f>
        <v>0</v>
      </c>
      <c r="P38" s="11">
        <f>SUM(E38,G38,I38,K38,O38)</f>
        <v>0</v>
      </c>
    </row>
    <row r="39" spans="1:16" ht="12.75">
      <c r="A39" s="16"/>
      <c r="B39" s="4" t="s">
        <v>42</v>
      </c>
      <c r="C39" s="20" t="s">
        <v>44</v>
      </c>
      <c r="D39" s="5">
        <v>41.53</v>
      </c>
      <c r="E39" s="6">
        <f>IF(D39&lt;10,,IF(D39&lt;10,,SUM(5.33*(POWER((D39-10),1.1)))))</f>
        <v>237.3141187374346</v>
      </c>
      <c r="F39" s="5">
        <v>8.23</v>
      </c>
      <c r="G39" s="6">
        <f>IF(F39&lt;0.1,,IF(F39&gt;11.5,,SUM(58.015*(POWER((11.5-F39),1.81)))))</f>
        <v>495.30387865544924</v>
      </c>
      <c r="H39" s="7">
        <v>0</v>
      </c>
      <c r="I39" s="6">
        <f>IF(H39&lt;75,,IF(H39&lt;75,,SUM(0.8465*(POWER((H39-75),1.42)))))</f>
        <v>0</v>
      </c>
      <c r="J39" s="8">
        <v>418</v>
      </c>
      <c r="K39" s="6">
        <f>IF(J39&lt;220,,IF(J39&lt;220,,SUM(0.14354*(POWER((J39-220),1.4)))))</f>
        <v>235.66994923483358</v>
      </c>
      <c r="L39" s="9">
        <v>2</v>
      </c>
      <c r="M39" s="10" t="s">
        <v>9</v>
      </c>
      <c r="N39" s="23">
        <v>41.33</v>
      </c>
      <c r="O39" s="6">
        <f>IF((L39*60+N39)&lt;0.1,,IF((L39*60+N39)&gt;235,,SUM(0.13279*(POWER((235-(L39*60+N39)),1.85)))))</f>
        <v>378.14042687702386</v>
      </c>
      <c r="P39" s="11">
        <f>SUM(E39,G39,I39,K39,O39)</f>
        <v>1346.428373504741</v>
      </c>
    </row>
    <row r="40" spans="1:16" ht="12.75">
      <c r="A40" s="16"/>
      <c r="B40" s="4" t="s">
        <v>43</v>
      </c>
      <c r="C40" s="20" t="s">
        <v>44</v>
      </c>
      <c r="D40" s="5">
        <v>46.83</v>
      </c>
      <c r="E40" s="6">
        <f>IF(D40&lt;10,,IF(D40&lt;10,,SUM(5.33*(POWER((D40-10),1.1)))))</f>
        <v>281.5458302696889</v>
      </c>
      <c r="F40" s="5">
        <v>8.29</v>
      </c>
      <c r="G40" s="6">
        <f>IF(F40&lt;0.1,,IF(F40&gt;11.5,,SUM(58.015*(POWER((11.5-F40),1.81)))))</f>
        <v>478.9767195445728</v>
      </c>
      <c r="H40" s="7">
        <v>0</v>
      </c>
      <c r="I40" s="6">
        <f>IF(H40&lt;75,,IF(H40&lt;75,,SUM(0.8465*(POWER((H40-75),1.42)))))</f>
        <v>0</v>
      </c>
      <c r="J40" s="8">
        <v>441</v>
      </c>
      <c r="K40" s="6">
        <f>IF(J40&lt;220,,IF(J40&lt;220,,SUM(0.14354*(POWER((J40-220),1.4)))))</f>
        <v>274.8666978750164</v>
      </c>
      <c r="L40" s="9">
        <v>2</v>
      </c>
      <c r="M40" s="10" t="s">
        <v>9</v>
      </c>
      <c r="N40" s="23">
        <v>26.27</v>
      </c>
      <c r="O40" s="6">
        <f>IF((L40*60+N40)&lt;0.1,,IF((L40*60+N40)&gt;235,,SUM(0.13279*(POWER((235-(L40*60+N40)),1.85)))))</f>
        <v>533.4525085278684</v>
      </c>
      <c r="P40" s="11">
        <f>SUM(E40,G40,I40,K40,O40)</f>
        <v>1568.8417562171467</v>
      </c>
    </row>
    <row r="41" spans="1:16" ht="12.75">
      <c r="A41" s="16"/>
      <c r="B41" s="4"/>
      <c r="C41" s="20"/>
      <c r="D41" s="5"/>
      <c r="E41" s="6"/>
      <c r="F41" s="5"/>
      <c r="G41" s="6"/>
      <c r="H41" s="7"/>
      <c r="I41" s="6"/>
      <c r="J41" s="8"/>
      <c r="K41" s="6"/>
      <c r="L41" s="9"/>
      <c r="M41" s="10"/>
      <c r="N41" s="23"/>
      <c r="O41" s="6"/>
      <c r="P41" s="11">
        <f>SUM(P36:P40)-MIN(P36:P40)</f>
        <v>5099.443345988151</v>
      </c>
    </row>
    <row r="42" spans="1:16" ht="12.75">
      <c r="A42" s="17"/>
      <c r="B42" s="14"/>
      <c r="C42" s="21"/>
      <c r="D42" s="15"/>
      <c r="E42" s="7"/>
      <c r="F42" s="27"/>
      <c r="G42" s="7"/>
      <c r="H42" s="7"/>
      <c r="I42" s="7"/>
      <c r="J42" s="14"/>
      <c r="K42" s="7"/>
      <c r="L42" s="9"/>
      <c r="M42" s="10"/>
      <c r="N42" s="24"/>
      <c r="O42" s="7"/>
      <c r="P42" s="10"/>
    </row>
    <row r="43" spans="1:8" ht="12.75">
      <c r="A43" s="12"/>
      <c r="H43" s="13"/>
    </row>
    <row r="44" spans="1:8" ht="12.75">
      <c r="A44" s="12"/>
      <c r="H44" s="13"/>
    </row>
    <row r="45" spans="1:8" ht="12.75">
      <c r="A45" s="12"/>
      <c r="B45" s="25" t="s">
        <v>47</v>
      </c>
      <c r="C45" s="25"/>
      <c r="D45" s="25"/>
      <c r="H45" s="13"/>
    </row>
    <row r="46" spans="1:8" ht="12.75">
      <c r="A46" s="12"/>
      <c r="H46" s="13"/>
    </row>
    <row r="47" spans="1:8" ht="12.75">
      <c r="A47" s="12" t="s">
        <v>11</v>
      </c>
      <c r="B47" t="s">
        <v>30</v>
      </c>
      <c r="C47" s="32">
        <v>6038.834968417856</v>
      </c>
      <c r="H47" s="13"/>
    </row>
    <row r="48" spans="1:8" ht="12.75">
      <c r="A48" s="12" t="s">
        <v>10</v>
      </c>
      <c r="B48" t="s">
        <v>23</v>
      </c>
      <c r="C48" s="32">
        <v>5944.870443469374</v>
      </c>
      <c r="H48" s="13"/>
    </row>
    <row r="49" spans="1:8" ht="12.75">
      <c r="A49" s="12" t="s">
        <v>12</v>
      </c>
      <c r="B49" t="s">
        <v>17</v>
      </c>
      <c r="C49" s="32">
        <v>5717.432962227207</v>
      </c>
      <c r="H49" s="13"/>
    </row>
    <row r="50" spans="1:8" ht="12.75">
      <c r="A50" s="12" t="s">
        <v>13</v>
      </c>
      <c r="B50" t="s">
        <v>44</v>
      </c>
      <c r="C50" s="32">
        <v>5099.443345988151</v>
      </c>
      <c r="H50" s="13"/>
    </row>
    <row r="51" spans="1:8" ht="12.75">
      <c r="A51" s="12" t="s">
        <v>46</v>
      </c>
      <c r="B51" t="s">
        <v>36</v>
      </c>
      <c r="C51" s="32">
        <v>4903.007390347594</v>
      </c>
      <c r="H51" s="13"/>
    </row>
    <row r="52" spans="1:8" ht="12.75">
      <c r="A52" s="12"/>
      <c r="H52" s="13"/>
    </row>
    <row r="53" spans="1:8" ht="12.75">
      <c r="A53" s="12"/>
      <c r="H53" s="13"/>
    </row>
    <row r="54" spans="1:8" ht="12.75">
      <c r="A54" s="12"/>
      <c r="H54" s="13"/>
    </row>
    <row r="55" spans="1:8" ht="12.75">
      <c r="A55" s="12"/>
      <c r="H55" s="13"/>
    </row>
    <row r="56" spans="1:8" ht="12.75">
      <c r="A56" s="12"/>
      <c r="H56" s="13"/>
    </row>
    <row r="57" spans="1:8" ht="12.75">
      <c r="A57" s="12"/>
      <c r="H57" s="13"/>
    </row>
    <row r="58" spans="1:8" ht="12.75">
      <c r="A58" s="12"/>
      <c r="H58" s="13"/>
    </row>
    <row r="59" spans="1:8" ht="12.75">
      <c r="A59" s="12"/>
      <c r="H59" s="13"/>
    </row>
    <row r="60" spans="1:8" ht="12.75">
      <c r="A60" s="12"/>
      <c r="H60" s="13"/>
    </row>
    <row r="61" spans="1:8" ht="12.75">
      <c r="A61" s="12"/>
      <c r="H61" s="13"/>
    </row>
    <row r="62" spans="1:8" ht="12.75">
      <c r="A62" s="12"/>
      <c r="H62" s="13"/>
    </row>
    <row r="63" spans="1:8" ht="12.75">
      <c r="A63" s="12"/>
      <c r="H63" s="13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</sheetData>
  <sheetProtection/>
  <mergeCells count="1">
    <mergeCell ref="L7:N7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Admin</cp:lastModifiedBy>
  <cp:lastPrinted>2016-06-10T11:48:30Z</cp:lastPrinted>
  <dcterms:created xsi:type="dcterms:W3CDTF">2007-05-25T07:12:57Z</dcterms:created>
  <dcterms:modified xsi:type="dcterms:W3CDTF">2016-06-10T13:39:30Z</dcterms:modified>
  <cp:category/>
  <cp:version/>
  <cp:contentType/>
  <cp:contentStatus/>
</cp:coreProperties>
</file>